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EGABRIEL\Desktop\CFW Instream Flow\CFW Downstream Model Files\DS Calibration\"/>
    </mc:Choice>
  </mc:AlternateContent>
  <bookViews>
    <workbookView xWindow="330" yWindow="345" windowWidth="7170" windowHeight="6525" tabRatio="728"/>
  </bookViews>
  <sheets>
    <sheet name="WSE Scatter HF" sheetId="10" r:id="rId1"/>
    <sheet name="Velocity Scatter HF" sheetId="20" r:id="rId2"/>
    <sheet name="Depth Scatter HF" sheetId="24" r:id="rId3"/>
    <sheet name="HF Profile" sheetId="23" r:id="rId4"/>
    <sheet name="Outlier Point List" sheetId="25" r:id="rId5"/>
  </sheets>
  <calcPr calcId="152511"/>
</workbook>
</file>

<file path=xl/calcChain.xml><?xml version="1.0" encoding="utf-8"?>
<calcChain xmlns="http://schemas.openxmlformats.org/spreadsheetml/2006/main">
  <c r="AF19" i="10" l="1"/>
  <c r="AF20" i="10"/>
  <c r="AF21" i="10"/>
  <c r="AF22" i="10"/>
  <c r="AF23" i="10"/>
  <c r="AF24" i="10"/>
  <c r="AF25" i="10"/>
  <c r="AF26" i="10"/>
  <c r="AF27" i="10"/>
  <c r="AF28" i="10"/>
  <c r="AF29" i="10"/>
  <c r="U51" i="10" l="1"/>
  <c r="V7" i="20" l="1"/>
  <c r="Q37" i="20"/>
  <c r="AA37" i="20" s="1"/>
  <c r="R37" i="20"/>
  <c r="AB37" i="20" s="1"/>
  <c r="S37" i="20"/>
  <c r="AC37" i="20" s="1"/>
  <c r="T37" i="20"/>
  <c r="AD37" i="20" s="1"/>
  <c r="U37" i="20"/>
  <c r="AE37" i="20" s="1"/>
  <c r="V37" i="20"/>
  <c r="AF37" i="20" s="1"/>
  <c r="W37" i="20"/>
  <c r="AG37" i="20" s="1"/>
  <c r="X37" i="20"/>
  <c r="AH37" i="20" s="1"/>
  <c r="Y37" i="20"/>
  <c r="AI37" i="20" s="1"/>
  <c r="Q12" i="10" l="1"/>
  <c r="X54" i="10"/>
  <c r="X55" i="10"/>
  <c r="W55" i="10"/>
  <c r="AH55" i="10" s="1"/>
  <c r="V55" i="10"/>
  <c r="AG55" i="10" s="1"/>
  <c r="U55" i="10"/>
  <c r="AF55" i="10" s="1"/>
  <c r="T55" i="10"/>
  <c r="AE55" i="10" s="1"/>
  <c r="S55" i="10"/>
  <c r="AD55" i="10" s="1"/>
  <c r="R55" i="10"/>
  <c r="AC55" i="10" s="1"/>
  <c r="Q55" i="10"/>
  <c r="AB55" i="10" s="1"/>
  <c r="R7" i="20" l="1"/>
  <c r="S7" i="20"/>
  <c r="T7" i="20"/>
  <c r="U7" i="20"/>
  <c r="W7" i="20"/>
  <c r="Q7" i="20"/>
  <c r="R7" i="24"/>
  <c r="S7" i="24"/>
  <c r="T7" i="24"/>
  <c r="U7" i="24"/>
  <c r="V7" i="24"/>
  <c r="W7" i="24"/>
  <c r="Q7" i="24"/>
  <c r="W10" i="24"/>
  <c r="W11" i="24"/>
  <c r="W12" i="24"/>
  <c r="W13" i="24"/>
  <c r="W14" i="24"/>
  <c r="W15" i="24"/>
  <c r="W16" i="24"/>
  <c r="W17" i="24"/>
  <c r="W18" i="24"/>
  <c r="W19" i="24"/>
  <c r="W20" i="24"/>
  <c r="W21" i="24"/>
  <c r="W22" i="24"/>
  <c r="W23" i="24"/>
  <c r="W24" i="24"/>
  <c r="W25" i="24"/>
  <c r="W26" i="24"/>
  <c r="W27" i="24"/>
  <c r="W28" i="24"/>
  <c r="W29" i="24"/>
  <c r="W30" i="24"/>
  <c r="W31" i="24"/>
  <c r="W32" i="24"/>
  <c r="W33" i="24"/>
  <c r="W34" i="24"/>
  <c r="W35" i="24"/>
  <c r="W36" i="24"/>
  <c r="W37" i="24"/>
  <c r="W38" i="24"/>
  <c r="W39" i="24"/>
  <c r="W40" i="24"/>
  <c r="W41" i="24"/>
  <c r="W42" i="24"/>
  <c r="W43" i="24"/>
  <c r="W44" i="24"/>
  <c r="W45" i="24"/>
  <c r="W46" i="24"/>
  <c r="W47" i="24"/>
  <c r="W48" i="24"/>
  <c r="W49" i="24"/>
  <c r="W50" i="24"/>
  <c r="W51" i="24"/>
  <c r="W52" i="24"/>
  <c r="W53" i="24"/>
  <c r="W54" i="24"/>
  <c r="W55" i="24"/>
  <c r="V10" i="24"/>
  <c r="V11" i="24"/>
  <c r="V12" i="24"/>
  <c r="V13" i="24"/>
  <c r="V14" i="24"/>
  <c r="V15" i="24"/>
  <c r="V16" i="24"/>
  <c r="V17" i="24"/>
  <c r="V18" i="24"/>
  <c r="V19" i="24"/>
  <c r="V20" i="24"/>
  <c r="V21" i="24"/>
  <c r="V22" i="24"/>
  <c r="V23" i="24"/>
  <c r="V24" i="24"/>
  <c r="V25" i="24"/>
  <c r="V26" i="24"/>
  <c r="V27" i="24"/>
  <c r="V28" i="24"/>
  <c r="V29" i="24"/>
  <c r="V30" i="24"/>
  <c r="V31" i="24"/>
  <c r="V32" i="24"/>
  <c r="V33" i="24"/>
  <c r="V34" i="24"/>
  <c r="V35" i="24"/>
  <c r="V36" i="24"/>
  <c r="V37" i="24"/>
  <c r="V38" i="24"/>
  <c r="V39" i="24"/>
  <c r="V40" i="24"/>
  <c r="V41" i="24"/>
  <c r="V42" i="24"/>
  <c r="V43" i="24"/>
  <c r="V44" i="24"/>
  <c r="V45" i="24"/>
  <c r="V46" i="24"/>
  <c r="V47" i="24"/>
  <c r="V48" i="24"/>
  <c r="V49" i="24"/>
  <c r="V50" i="24"/>
  <c r="V51" i="24"/>
  <c r="V52" i="24"/>
  <c r="V53" i="24"/>
  <c r="V54" i="24"/>
  <c r="V55" i="24"/>
  <c r="U10" i="24"/>
  <c r="U11" i="24"/>
  <c r="U12" i="24"/>
  <c r="U13" i="24"/>
  <c r="U14" i="24"/>
  <c r="U15" i="24"/>
  <c r="U16" i="24"/>
  <c r="U17" i="24"/>
  <c r="U18" i="24"/>
  <c r="U19" i="24"/>
  <c r="U20" i="24"/>
  <c r="U21" i="24"/>
  <c r="U22" i="24"/>
  <c r="U23" i="24"/>
  <c r="U24" i="24"/>
  <c r="U25" i="24"/>
  <c r="U26" i="24"/>
  <c r="U27" i="24"/>
  <c r="U28" i="24"/>
  <c r="U29" i="24"/>
  <c r="U30" i="24"/>
  <c r="U31" i="24"/>
  <c r="U32" i="24"/>
  <c r="U33" i="24"/>
  <c r="U34" i="24"/>
  <c r="U35" i="24"/>
  <c r="U36" i="24"/>
  <c r="U37" i="24"/>
  <c r="U38" i="24"/>
  <c r="U39" i="24"/>
  <c r="U40" i="24"/>
  <c r="U41" i="24"/>
  <c r="U42" i="24"/>
  <c r="U43" i="24"/>
  <c r="U44" i="24"/>
  <c r="U45" i="24"/>
  <c r="U46" i="24"/>
  <c r="U47" i="24"/>
  <c r="U48" i="24"/>
  <c r="U49" i="24"/>
  <c r="U50" i="24"/>
  <c r="U51" i="24"/>
  <c r="U52" i="24"/>
  <c r="U53" i="24"/>
  <c r="U54" i="24"/>
  <c r="U55" i="24"/>
  <c r="T10" i="24"/>
  <c r="T11" i="24"/>
  <c r="T12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48" i="24"/>
  <c r="S49" i="24"/>
  <c r="S50" i="24"/>
  <c r="S51" i="24"/>
  <c r="S52" i="24"/>
  <c r="S53" i="24"/>
  <c r="S54" i="24"/>
  <c r="S55" i="24"/>
  <c r="R10" i="24"/>
  <c r="R11" i="24"/>
  <c r="R12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5" i="24"/>
  <c r="Q46" i="24"/>
  <c r="Q47" i="24"/>
  <c r="Q48" i="24"/>
  <c r="Q49" i="24"/>
  <c r="Q50" i="24"/>
  <c r="Q51" i="24"/>
  <c r="Q52" i="24"/>
  <c r="Q53" i="24"/>
  <c r="Q54" i="24"/>
  <c r="Q55" i="24"/>
  <c r="Q9" i="24"/>
  <c r="AB9" i="24" s="1"/>
  <c r="C5" i="10"/>
  <c r="C5" i="20"/>
  <c r="W9" i="10"/>
  <c r="U7" i="10"/>
  <c r="S7" i="10"/>
  <c r="T7" i="10"/>
  <c r="V7" i="10"/>
  <c r="W7" i="10"/>
  <c r="R7" i="10"/>
  <c r="Q7" i="10"/>
  <c r="C5" i="24"/>
  <c r="AL4" i="10"/>
  <c r="W54" i="10"/>
  <c r="AH54" i="10" s="1"/>
  <c r="V54" i="10"/>
  <c r="AG54" i="10" s="1"/>
  <c r="U54" i="10"/>
  <c r="AF54" i="10" s="1"/>
  <c r="U9" i="10"/>
  <c r="Q3" i="24" l="1"/>
  <c r="AF9" i="10"/>
  <c r="V26" i="10"/>
  <c r="T54" i="10"/>
  <c r="AE54" i="10" s="1"/>
  <c r="S54" i="10"/>
  <c r="AD54" i="10" s="1"/>
  <c r="R54" i="10"/>
  <c r="AC54" i="10" s="1"/>
  <c r="Q54" i="10"/>
  <c r="AB54" i="10" s="1"/>
  <c r="R51" i="10"/>
  <c r="R9" i="10"/>
  <c r="Q9" i="10"/>
  <c r="AB9" i="10" l="1"/>
  <c r="Y55" i="24"/>
  <c r="AJ55" i="24" s="1"/>
  <c r="X55" i="24"/>
  <c r="AI55" i="24" s="1"/>
  <c r="AH55" i="24"/>
  <c r="AG55" i="24"/>
  <c r="AF55" i="24"/>
  <c r="Y54" i="24"/>
  <c r="AJ54" i="24" s="1"/>
  <c r="X54" i="24"/>
  <c r="AI54" i="24" s="1"/>
  <c r="AH54" i="24"/>
  <c r="AG54" i="24"/>
  <c r="AF54" i="24"/>
  <c r="Y53" i="24"/>
  <c r="AJ53" i="24" s="1"/>
  <c r="X53" i="24"/>
  <c r="AI53" i="24" s="1"/>
  <c r="AH53" i="24"/>
  <c r="AG53" i="24"/>
  <c r="AF53" i="24"/>
  <c r="Y52" i="24"/>
  <c r="AJ52" i="24" s="1"/>
  <c r="X52" i="24"/>
  <c r="AI52" i="24" s="1"/>
  <c r="AH52" i="24"/>
  <c r="AG52" i="24"/>
  <c r="AF52" i="24"/>
  <c r="Y51" i="24"/>
  <c r="AJ51" i="24" s="1"/>
  <c r="X51" i="24"/>
  <c r="AI51" i="24" s="1"/>
  <c r="AH51" i="24"/>
  <c r="AG51" i="24"/>
  <c r="AF51" i="24"/>
  <c r="Y50" i="24"/>
  <c r="AJ50" i="24" s="1"/>
  <c r="X50" i="24"/>
  <c r="AI50" i="24" s="1"/>
  <c r="AH50" i="24"/>
  <c r="AG50" i="24"/>
  <c r="AF50" i="24"/>
  <c r="Y49" i="24"/>
  <c r="AJ49" i="24" s="1"/>
  <c r="X49" i="24"/>
  <c r="AI49" i="24" s="1"/>
  <c r="AH49" i="24"/>
  <c r="AG49" i="24"/>
  <c r="AF49" i="24"/>
  <c r="Y48" i="24"/>
  <c r="AJ48" i="24" s="1"/>
  <c r="X48" i="24"/>
  <c r="AI48" i="24" s="1"/>
  <c r="AH48" i="24"/>
  <c r="AG48" i="24"/>
  <c r="AF48" i="24"/>
  <c r="Y47" i="24"/>
  <c r="AJ47" i="24" s="1"/>
  <c r="X47" i="24"/>
  <c r="AI47" i="24" s="1"/>
  <c r="AH47" i="24"/>
  <c r="AG47" i="24"/>
  <c r="AF47" i="24"/>
  <c r="Y46" i="24"/>
  <c r="AJ46" i="24" s="1"/>
  <c r="X46" i="24"/>
  <c r="AI46" i="24" s="1"/>
  <c r="AH46" i="24"/>
  <c r="AG46" i="24"/>
  <c r="AF46" i="24"/>
  <c r="Y45" i="24"/>
  <c r="AJ45" i="24" s="1"/>
  <c r="X45" i="24"/>
  <c r="AI45" i="24" s="1"/>
  <c r="AH45" i="24"/>
  <c r="AG45" i="24"/>
  <c r="AF45" i="24"/>
  <c r="Y44" i="24"/>
  <c r="AJ44" i="24" s="1"/>
  <c r="X44" i="24"/>
  <c r="AI44" i="24" s="1"/>
  <c r="AH44" i="24"/>
  <c r="AG44" i="24"/>
  <c r="AF44" i="24"/>
  <c r="Y43" i="24"/>
  <c r="AJ43" i="24" s="1"/>
  <c r="X43" i="24"/>
  <c r="AI43" i="24" s="1"/>
  <c r="AH43" i="24"/>
  <c r="AG43" i="24"/>
  <c r="AF43" i="24"/>
  <c r="Y42" i="24"/>
  <c r="AJ42" i="24" s="1"/>
  <c r="X42" i="24"/>
  <c r="AI42" i="24" s="1"/>
  <c r="AH42" i="24"/>
  <c r="AG42" i="24"/>
  <c r="AF42" i="24"/>
  <c r="Y41" i="24"/>
  <c r="AJ41" i="24" s="1"/>
  <c r="X41" i="24"/>
  <c r="AI41" i="24" s="1"/>
  <c r="AH41" i="24"/>
  <c r="AG41" i="24"/>
  <c r="AF41" i="24"/>
  <c r="Y40" i="24"/>
  <c r="AJ40" i="24" s="1"/>
  <c r="X40" i="24"/>
  <c r="AI40" i="24" s="1"/>
  <c r="AH40" i="24"/>
  <c r="AG40" i="24"/>
  <c r="AF40" i="24"/>
  <c r="Y39" i="24"/>
  <c r="AJ39" i="24" s="1"/>
  <c r="X39" i="24"/>
  <c r="AI39" i="24" s="1"/>
  <c r="AH39" i="24"/>
  <c r="AG39" i="24"/>
  <c r="AF39" i="24"/>
  <c r="Y38" i="24"/>
  <c r="AJ38" i="24" s="1"/>
  <c r="X38" i="24"/>
  <c r="AI38" i="24" s="1"/>
  <c r="AH38" i="24"/>
  <c r="AG38" i="24"/>
  <c r="AF38" i="24"/>
  <c r="Y37" i="24"/>
  <c r="AJ37" i="24" s="1"/>
  <c r="X37" i="24"/>
  <c r="AI37" i="24" s="1"/>
  <c r="AH37" i="24"/>
  <c r="AG37" i="24"/>
  <c r="AF37" i="24"/>
  <c r="Y36" i="24"/>
  <c r="AJ36" i="24" s="1"/>
  <c r="X36" i="24"/>
  <c r="AI36" i="24" s="1"/>
  <c r="AH36" i="24"/>
  <c r="AG36" i="24"/>
  <c r="AF36" i="24"/>
  <c r="Y35" i="24"/>
  <c r="AJ35" i="24" s="1"/>
  <c r="X35" i="24"/>
  <c r="AI35" i="24" s="1"/>
  <c r="AH35" i="24"/>
  <c r="AG35" i="24"/>
  <c r="AF35" i="24"/>
  <c r="Y34" i="24"/>
  <c r="AJ34" i="24" s="1"/>
  <c r="X34" i="24"/>
  <c r="AI34" i="24" s="1"/>
  <c r="AH34" i="24"/>
  <c r="AG34" i="24"/>
  <c r="AF34" i="24"/>
  <c r="Y33" i="24"/>
  <c r="AJ33" i="24" s="1"/>
  <c r="X33" i="24"/>
  <c r="AI33" i="24" s="1"/>
  <c r="AH33" i="24"/>
  <c r="AG33" i="24"/>
  <c r="AF33" i="24"/>
  <c r="Y32" i="24"/>
  <c r="AJ32" i="24" s="1"/>
  <c r="X32" i="24"/>
  <c r="AI32" i="24" s="1"/>
  <c r="AH32" i="24"/>
  <c r="AG32" i="24"/>
  <c r="AF32" i="24"/>
  <c r="Y31" i="24"/>
  <c r="AJ31" i="24" s="1"/>
  <c r="X31" i="24"/>
  <c r="AI31" i="24" s="1"/>
  <c r="AH31" i="24"/>
  <c r="AG31" i="24"/>
  <c r="AF31" i="24"/>
  <c r="Y30" i="24"/>
  <c r="AJ30" i="24" s="1"/>
  <c r="X30" i="24"/>
  <c r="AI30" i="24" s="1"/>
  <c r="AH30" i="24"/>
  <c r="AG30" i="24"/>
  <c r="AF30" i="24"/>
  <c r="Y29" i="24"/>
  <c r="AJ29" i="24" s="1"/>
  <c r="X29" i="24"/>
  <c r="AI29" i="24" s="1"/>
  <c r="AH29" i="24"/>
  <c r="AG29" i="24"/>
  <c r="AF29" i="24"/>
  <c r="Y28" i="24"/>
  <c r="AJ28" i="24" s="1"/>
  <c r="X28" i="24"/>
  <c r="AI28" i="24" s="1"/>
  <c r="AH28" i="24"/>
  <c r="AG28" i="24"/>
  <c r="AF28" i="24"/>
  <c r="Y27" i="24"/>
  <c r="AJ27" i="24" s="1"/>
  <c r="X27" i="24"/>
  <c r="AI27" i="24" s="1"/>
  <c r="AH27" i="24"/>
  <c r="AG27" i="24"/>
  <c r="AF27" i="24"/>
  <c r="Y26" i="24"/>
  <c r="AJ26" i="24" s="1"/>
  <c r="X26" i="24"/>
  <c r="AI26" i="24" s="1"/>
  <c r="AH26" i="24"/>
  <c r="AG26" i="24"/>
  <c r="AF26" i="24"/>
  <c r="Y25" i="24"/>
  <c r="AJ25" i="24" s="1"/>
  <c r="X25" i="24"/>
  <c r="AI25" i="24" s="1"/>
  <c r="AH25" i="24"/>
  <c r="AG25" i="24"/>
  <c r="AF25" i="24"/>
  <c r="Y24" i="24"/>
  <c r="AJ24" i="24" s="1"/>
  <c r="X24" i="24"/>
  <c r="AI24" i="24" s="1"/>
  <c r="AH24" i="24"/>
  <c r="AG24" i="24"/>
  <c r="AF24" i="24"/>
  <c r="Y23" i="24"/>
  <c r="AJ23" i="24" s="1"/>
  <c r="X23" i="24"/>
  <c r="AI23" i="24" s="1"/>
  <c r="AH23" i="24"/>
  <c r="AG23" i="24"/>
  <c r="AF23" i="24"/>
  <c r="Y22" i="24"/>
  <c r="AJ22" i="24" s="1"/>
  <c r="X22" i="24"/>
  <c r="AI22" i="24" s="1"/>
  <c r="AH22" i="24"/>
  <c r="AG22" i="24"/>
  <c r="AF22" i="24"/>
  <c r="Y21" i="24"/>
  <c r="AJ21" i="24" s="1"/>
  <c r="X21" i="24"/>
  <c r="AI21" i="24" s="1"/>
  <c r="AH21" i="24"/>
  <c r="AG21" i="24"/>
  <c r="AF21" i="24"/>
  <c r="Y20" i="24"/>
  <c r="AJ20" i="24" s="1"/>
  <c r="X20" i="24"/>
  <c r="AI20" i="24" s="1"/>
  <c r="AH20" i="24"/>
  <c r="AG20" i="24"/>
  <c r="AF20" i="24"/>
  <c r="Y19" i="24"/>
  <c r="AJ19" i="24" s="1"/>
  <c r="X19" i="24"/>
  <c r="AI19" i="24" s="1"/>
  <c r="AH19" i="24"/>
  <c r="AG19" i="24"/>
  <c r="AF19" i="24"/>
  <c r="Y18" i="24"/>
  <c r="AJ18" i="24" s="1"/>
  <c r="X18" i="24"/>
  <c r="AI18" i="24" s="1"/>
  <c r="AH18" i="24"/>
  <c r="AG18" i="24"/>
  <c r="AF18" i="24"/>
  <c r="Y17" i="24"/>
  <c r="AJ17" i="24" s="1"/>
  <c r="X17" i="24"/>
  <c r="AI17" i="24" s="1"/>
  <c r="AH17" i="24"/>
  <c r="AG17" i="24"/>
  <c r="AF17" i="24"/>
  <c r="Y16" i="24"/>
  <c r="AJ16" i="24" s="1"/>
  <c r="X16" i="24"/>
  <c r="AI16" i="24" s="1"/>
  <c r="AH16" i="24"/>
  <c r="AG16" i="24"/>
  <c r="AF16" i="24"/>
  <c r="Y15" i="24"/>
  <c r="AJ15" i="24" s="1"/>
  <c r="X15" i="24"/>
  <c r="AI15" i="24" s="1"/>
  <c r="AH15" i="24"/>
  <c r="AG15" i="24"/>
  <c r="AF15" i="24"/>
  <c r="Y14" i="24"/>
  <c r="AJ14" i="24" s="1"/>
  <c r="X14" i="24"/>
  <c r="AI14" i="24" s="1"/>
  <c r="AH14" i="24"/>
  <c r="AG14" i="24"/>
  <c r="AF14" i="24"/>
  <c r="Y13" i="24"/>
  <c r="AJ13" i="24" s="1"/>
  <c r="X13" i="24"/>
  <c r="AI13" i="24" s="1"/>
  <c r="AH13" i="24"/>
  <c r="AG13" i="24"/>
  <c r="AF13" i="24"/>
  <c r="Y12" i="24"/>
  <c r="AJ12" i="24" s="1"/>
  <c r="X12" i="24"/>
  <c r="AI12" i="24" s="1"/>
  <c r="AH12" i="24"/>
  <c r="AG12" i="24"/>
  <c r="AF12" i="24"/>
  <c r="Y11" i="24"/>
  <c r="AJ11" i="24" s="1"/>
  <c r="X11" i="24"/>
  <c r="AI11" i="24" s="1"/>
  <c r="AG11" i="24"/>
  <c r="AF11" i="24"/>
  <c r="Y10" i="24"/>
  <c r="AJ10" i="24" s="1"/>
  <c r="X10" i="24"/>
  <c r="AH10" i="24"/>
  <c r="AG10" i="24"/>
  <c r="AF10" i="24"/>
  <c r="Y9" i="24"/>
  <c r="X9" i="24"/>
  <c r="AI9" i="24" s="1"/>
  <c r="W9" i="24"/>
  <c r="AH9" i="24" s="1"/>
  <c r="V9" i="24"/>
  <c r="U9" i="24"/>
  <c r="Y7" i="24"/>
  <c r="X7" i="24"/>
  <c r="AJ8" i="24"/>
  <c r="AI8" i="24"/>
  <c r="AH8" i="24"/>
  <c r="AG8" i="24"/>
  <c r="AF8" i="24"/>
  <c r="AE8" i="24"/>
  <c r="AD8" i="24"/>
  <c r="AC8" i="24"/>
  <c r="AB8" i="24"/>
  <c r="Y8" i="24"/>
  <c r="X8" i="24"/>
  <c r="W8" i="24"/>
  <c r="V8" i="24"/>
  <c r="U8" i="24"/>
  <c r="T8" i="24"/>
  <c r="S8" i="24"/>
  <c r="R8" i="24"/>
  <c r="Q8" i="24"/>
  <c r="Y7" i="20"/>
  <c r="X7" i="20"/>
  <c r="Y55" i="20"/>
  <c r="AI55" i="20" s="1"/>
  <c r="X55" i="20"/>
  <c r="AH55" i="20" s="1"/>
  <c r="W55" i="20"/>
  <c r="AG55" i="20" s="1"/>
  <c r="V55" i="20"/>
  <c r="AF55" i="20" s="1"/>
  <c r="U55" i="20"/>
  <c r="AE55" i="20" s="1"/>
  <c r="T55" i="20"/>
  <c r="S55" i="20"/>
  <c r="R55" i="20"/>
  <c r="Y54" i="20"/>
  <c r="AI54" i="20" s="1"/>
  <c r="X54" i="20"/>
  <c r="AH54" i="20" s="1"/>
  <c r="W54" i="20"/>
  <c r="AG54" i="20" s="1"/>
  <c r="V54" i="20"/>
  <c r="AF54" i="20" s="1"/>
  <c r="U54" i="20"/>
  <c r="AE54" i="20" s="1"/>
  <c r="T54" i="20"/>
  <c r="S54" i="20"/>
  <c r="R54" i="20"/>
  <c r="Y53" i="20"/>
  <c r="AI53" i="20" s="1"/>
  <c r="X53" i="20"/>
  <c r="AH53" i="20" s="1"/>
  <c r="W53" i="20"/>
  <c r="AG53" i="20" s="1"/>
  <c r="V53" i="20"/>
  <c r="AF53" i="20" s="1"/>
  <c r="U53" i="20"/>
  <c r="AE53" i="20" s="1"/>
  <c r="T53" i="20"/>
  <c r="S53" i="20"/>
  <c r="R53" i="20"/>
  <c r="Y52" i="20"/>
  <c r="AI52" i="20" s="1"/>
  <c r="X52" i="20"/>
  <c r="AH52" i="20" s="1"/>
  <c r="W52" i="20"/>
  <c r="AG52" i="20" s="1"/>
  <c r="V52" i="20"/>
  <c r="AF52" i="20" s="1"/>
  <c r="U52" i="20"/>
  <c r="AE52" i="20" s="1"/>
  <c r="T52" i="20"/>
  <c r="S52" i="20"/>
  <c r="R52" i="20"/>
  <c r="Y51" i="20"/>
  <c r="AI51" i="20" s="1"/>
  <c r="X51" i="20"/>
  <c r="AH51" i="20" s="1"/>
  <c r="W51" i="20"/>
  <c r="AG51" i="20" s="1"/>
  <c r="V51" i="20"/>
  <c r="AF51" i="20" s="1"/>
  <c r="U51" i="20"/>
  <c r="AE51" i="20" s="1"/>
  <c r="T51" i="20"/>
  <c r="S51" i="20"/>
  <c r="R51" i="20"/>
  <c r="Y50" i="20"/>
  <c r="AI50" i="20" s="1"/>
  <c r="X50" i="20"/>
  <c r="AH50" i="20" s="1"/>
  <c r="W50" i="20"/>
  <c r="AG50" i="20" s="1"/>
  <c r="V50" i="20"/>
  <c r="AF50" i="20" s="1"/>
  <c r="U50" i="20"/>
  <c r="AE50" i="20" s="1"/>
  <c r="T50" i="20"/>
  <c r="S50" i="20"/>
  <c r="R50" i="20"/>
  <c r="Y49" i="20"/>
  <c r="AI49" i="20" s="1"/>
  <c r="X49" i="20"/>
  <c r="AH49" i="20" s="1"/>
  <c r="W49" i="20"/>
  <c r="AG49" i="20" s="1"/>
  <c r="V49" i="20"/>
  <c r="AF49" i="20" s="1"/>
  <c r="U49" i="20"/>
  <c r="AE49" i="20" s="1"/>
  <c r="T49" i="20"/>
  <c r="S49" i="20"/>
  <c r="R49" i="20"/>
  <c r="Y48" i="20"/>
  <c r="AI48" i="20" s="1"/>
  <c r="X48" i="20"/>
  <c r="AH48" i="20" s="1"/>
  <c r="W48" i="20"/>
  <c r="AG48" i="20" s="1"/>
  <c r="V48" i="20"/>
  <c r="AF48" i="20" s="1"/>
  <c r="U48" i="20"/>
  <c r="AE48" i="20" s="1"/>
  <c r="T48" i="20"/>
  <c r="S48" i="20"/>
  <c r="R48" i="20"/>
  <c r="Y47" i="20"/>
  <c r="AI47" i="20" s="1"/>
  <c r="X47" i="20"/>
  <c r="AH47" i="20" s="1"/>
  <c r="W47" i="20"/>
  <c r="AG47" i="20" s="1"/>
  <c r="V47" i="20"/>
  <c r="AF47" i="20" s="1"/>
  <c r="U47" i="20"/>
  <c r="AE47" i="20" s="1"/>
  <c r="T47" i="20"/>
  <c r="S47" i="20"/>
  <c r="R47" i="20"/>
  <c r="Y46" i="20"/>
  <c r="AI46" i="20" s="1"/>
  <c r="X46" i="20"/>
  <c r="AH46" i="20" s="1"/>
  <c r="W46" i="20"/>
  <c r="AG46" i="20" s="1"/>
  <c r="V46" i="20"/>
  <c r="AF46" i="20" s="1"/>
  <c r="U46" i="20"/>
  <c r="AE46" i="20" s="1"/>
  <c r="T46" i="20"/>
  <c r="S46" i="20"/>
  <c r="R46" i="20"/>
  <c r="Y45" i="20"/>
  <c r="AI45" i="20" s="1"/>
  <c r="X45" i="20"/>
  <c r="AH45" i="20" s="1"/>
  <c r="W45" i="20"/>
  <c r="AG45" i="20" s="1"/>
  <c r="V45" i="20"/>
  <c r="AF45" i="20" s="1"/>
  <c r="U45" i="20"/>
  <c r="AE45" i="20" s="1"/>
  <c r="T45" i="20"/>
  <c r="S45" i="20"/>
  <c r="R45" i="20"/>
  <c r="Y44" i="20"/>
  <c r="AI44" i="20" s="1"/>
  <c r="X44" i="20"/>
  <c r="AH44" i="20" s="1"/>
  <c r="W44" i="20"/>
  <c r="AG44" i="20" s="1"/>
  <c r="V44" i="20"/>
  <c r="AF44" i="20" s="1"/>
  <c r="U44" i="20"/>
  <c r="AE44" i="20" s="1"/>
  <c r="T44" i="20"/>
  <c r="S44" i="20"/>
  <c r="R44" i="20"/>
  <c r="Y43" i="20"/>
  <c r="AI43" i="20" s="1"/>
  <c r="X43" i="20"/>
  <c r="AH43" i="20" s="1"/>
  <c r="W43" i="20"/>
  <c r="AG43" i="20" s="1"/>
  <c r="V43" i="20"/>
  <c r="AF43" i="20" s="1"/>
  <c r="U43" i="20"/>
  <c r="AE43" i="20" s="1"/>
  <c r="T43" i="20"/>
  <c r="S43" i="20"/>
  <c r="R43" i="20"/>
  <c r="Y42" i="20"/>
  <c r="AI42" i="20" s="1"/>
  <c r="X42" i="20"/>
  <c r="AH42" i="20" s="1"/>
  <c r="W42" i="20"/>
  <c r="AG42" i="20" s="1"/>
  <c r="V42" i="20"/>
  <c r="AF42" i="20" s="1"/>
  <c r="U42" i="20"/>
  <c r="AE42" i="20" s="1"/>
  <c r="T42" i="20"/>
  <c r="S42" i="20"/>
  <c r="R42" i="20"/>
  <c r="Y41" i="20"/>
  <c r="AI41" i="20" s="1"/>
  <c r="X41" i="20"/>
  <c r="AH41" i="20" s="1"/>
  <c r="W41" i="20"/>
  <c r="AG41" i="20" s="1"/>
  <c r="V41" i="20"/>
  <c r="AF41" i="20" s="1"/>
  <c r="U41" i="20"/>
  <c r="AE41" i="20" s="1"/>
  <c r="T41" i="20"/>
  <c r="S41" i="20"/>
  <c r="R41" i="20"/>
  <c r="Y40" i="20"/>
  <c r="AI40" i="20" s="1"/>
  <c r="X40" i="20"/>
  <c r="AH40" i="20" s="1"/>
  <c r="W40" i="20"/>
  <c r="AG40" i="20" s="1"/>
  <c r="V40" i="20"/>
  <c r="AF40" i="20" s="1"/>
  <c r="U40" i="20"/>
  <c r="AE40" i="20" s="1"/>
  <c r="T40" i="20"/>
  <c r="S40" i="20"/>
  <c r="R40" i="20"/>
  <c r="Y39" i="20"/>
  <c r="AI39" i="20" s="1"/>
  <c r="X39" i="20"/>
  <c r="AH39" i="20" s="1"/>
  <c r="W39" i="20"/>
  <c r="AG39" i="20" s="1"/>
  <c r="V39" i="20"/>
  <c r="AF39" i="20" s="1"/>
  <c r="U39" i="20"/>
  <c r="AE39" i="20" s="1"/>
  <c r="T39" i="20"/>
  <c r="S39" i="20"/>
  <c r="R39" i="20"/>
  <c r="Y38" i="20"/>
  <c r="AI38" i="20" s="1"/>
  <c r="X38" i="20"/>
  <c r="AH38" i="20" s="1"/>
  <c r="W38" i="20"/>
  <c r="AG38" i="20" s="1"/>
  <c r="V38" i="20"/>
  <c r="AF38" i="20" s="1"/>
  <c r="U38" i="20"/>
  <c r="AE38" i="20" s="1"/>
  <c r="T38" i="20"/>
  <c r="S38" i="20"/>
  <c r="R38" i="20"/>
  <c r="Y36" i="20"/>
  <c r="AI36" i="20" s="1"/>
  <c r="X36" i="20"/>
  <c r="AH36" i="20" s="1"/>
  <c r="W36" i="20"/>
  <c r="AG36" i="20" s="1"/>
  <c r="V36" i="20"/>
  <c r="AF36" i="20" s="1"/>
  <c r="U36" i="20"/>
  <c r="AE36" i="20" s="1"/>
  <c r="T36" i="20"/>
  <c r="S36" i="20"/>
  <c r="R36" i="20"/>
  <c r="Y35" i="20"/>
  <c r="AI35" i="20" s="1"/>
  <c r="X35" i="20"/>
  <c r="AH35" i="20" s="1"/>
  <c r="W35" i="20"/>
  <c r="AG35" i="20" s="1"/>
  <c r="V35" i="20"/>
  <c r="AF35" i="20" s="1"/>
  <c r="U35" i="20"/>
  <c r="AE35" i="20" s="1"/>
  <c r="T35" i="20"/>
  <c r="S35" i="20"/>
  <c r="R35" i="20"/>
  <c r="Y34" i="20"/>
  <c r="AI34" i="20" s="1"/>
  <c r="X34" i="20"/>
  <c r="AH34" i="20" s="1"/>
  <c r="W34" i="20"/>
  <c r="AG34" i="20" s="1"/>
  <c r="V34" i="20"/>
  <c r="AF34" i="20" s="1"/>
  <c r="U34" i="20"/>
  <c r="AE34" i="20" s="1"/>
  <c r="T34" i="20"/>
  <c r="S34" i="20"/>
  <c r="R34" i="20"/>
  <c r="Y33" i="20"/>
  <c r="AI33" i="20" s="1"/>
  <c r="X33" i="20"/>
  <c r="AH33" i="20" s="1"/>
  <c r="W33" i="20"/>
  <c r="AG33" i="20" s="1"/>
  <c r="V33" i="20"/>
  <c r="AF33" i="20" s="1"/>
  <c r="U33" i="20"/>
  <c r="AE33" i="20" s="1"/>
  <c r="T33" i="20"/>
  <c r="S33" i="20"/>
  <c r="R33" i="20"/>
  <c r="Y32" i="20"/>
  <c r="AI32" i="20" s="1"/>
  <c r="X32" i="20"/>
  <c r="AH32" i="20" s="1"/>
  <c r="W32" i="20"/>
  <c r="AG32" i="20" s="1"/>
  <c r="V32" i="20"/>
  <c r="AF32" i="20" s="1"/>
  <c r="U32" i="20"/>
  <c r="AE32" i="20" s="1"/>
  <c r="T32" i="20"/>
  <c r="S32" i="20"/>
  <c r="R32" i="20"/>
  <c r="Y31" i="20"/>
  <c r="AI31" i="20" s="1"/>
  <c r="X31" i="20"/>
  <c r="AH31" i="20" s="1"/>
  <c r="W31" i="20"/>
  <c r="AG31" i="20" s="1"/>
  <c r="V31" i="20"/>
  <c r="AF31" i="20" s="1"/>
  <c r="U31" i="20"/>
  <c r="AE31" i="20" s="1"/>
  <c r="T31" i="20"/>
  <c r="S31" i="20"/>
  <c r="R31" i="20"/>
  <c r="Y30" i="20"/>
  <c r="AI30" i="20" s="1"/>
  <c r="X30" i="20"/>
  <c r="AH30" i="20" s="1"/>
  <c r="W30" i="20"/>
  <c r="AG30" i="20" s="1"/>
  <c r="V30" i="20"/>
  <c r="AF30" i="20" s="1"/>
  <c r="U30" i="20"/>
  <c r="AE30" i="20" s="1"/>
  <c r="T30" i="20"/>
  <c r="S30" i="20"/>
  <c r="R30" i="20"/>
  <c r="Y29" i="20"/>
  <c r="AI29" i="20" s="1"/>
  <c r="X29" i="20"/>
  <c r="AH29" i="20" s="1"/>
  <c r="W29" i="20"/>
  <c r="AG29" i="20" s="1"/>
  <c r="V29" i="20"/>
  <c r="AF29" i="20" s="1"/>
  <c r="U29" i="20"/>
  <c r="AE29" i="20" s="1"/>
  <c r="T29" i="20"/>
  <c r="S29" i="20"/>
  <c r="R29" i="20"/>
  <c r="Y28" i="20"/>
  <c r="AI28" i="20" s="1"/>
  <c r="X28" i="20"/>
  <c r="AH28" i="20" s="1"/>
  <c r="W28" i="20"/>
  <c r="AG28" i="20" s="1"/>
  <c r="V28" i="20"/>
  <c r="AF28" i="20" s="1"/>
  <c r="U28" i="20"/>
  <c r="AE28" i="20" s="1"/>
  <c r="T28" i="20"/>
  <c r="S28" i="20"/>
  <c r="R28" i="20"/>
  <c r="Y27" i="20"/>
  <c r="AI27" i="20" s="1"/>
  <c r="X27" i="20"/>
  <c r="AH27" i="20" s="1"/>
  <c r="W27" i="20"/>
  <c r="AG27" i="20" s="1"/>
  <c r="V27" i="20"/>
  <c r="AF27" i="20" s="1"/>
  <c r="U27" i="20"/>
  <c r="AE27" i="20" s="1"/>
  <c r="T27" i="20"/>
  <c r="S27" i="20"/>
  <c r="R27" i="20"/>
  <c r="Y26" i="20"/>
  <c r="AI26" i="20" s="1"/>
  <c r="X26" i="20"/>
  <c r="AH26" i="20" s="1"/>
  <c r="W26" i="20"/>
  <c r="AG26" i="20" s="1"/>
  <c r="V26" i="20"/>
  <c r="AF26" i="20" s="1"/>
  <c r="U26" i="20"/>
  <c r="AE26" i="20" s="1"/>
  <c r="T26" i="20"/>
  <c r="S26" i="20"/>
  <c r="R26" i="20"/>
  <c r="Y25" i="20"/>
  <c r="AI25" i="20" s="1"/>
  <c r="X25" i="20"/>
  <c r="AH25" i="20" s="1"/>
  <c r="W25" i="20"/>
  <c r="AG25" i="20" s="1"/>
  <c r="V25" i="20"/>
  <c r="AF25" i="20" s="1"/>
  <c r="U25" i="20"/>
  <c r="AE25" i="20" s="1"/>
  <c r="T25" i="20"/>
  <c r="S25" i="20"/>
  <c r="R25" i="20"/>
  <c r="Y24" i="20"/>
  <c r="AI24" i="20" s="1"/>
  <c r="X24" i="20"/>
  <c r="AH24" i="20" s="1"/>
  <c r="W24" i="20"/>
  <c r="AG24" i="20" s="1"/>
  <c r="V24" i="20"/>
  <c r="AF24" i="20" s="1"/>
  <c r="U24" i="20"/>
  <c r="AE24" i="20" s="1"/>
  <c r="T24" i="20"/>
  <c r="S24" i="20"/>
  <c r="R24" i="20"/>
  <c r="Y23" i="20"/>
  <c r="AI23" i="20" s="1"/>
  <c r="X23" i="20"/>
  <c r="AH23" i="20" s="1"/>
  <c r="W23" i="20"/>
  <c r="AG23" i="20" s="1"/>
  <c r="V23" i="20"/>
  <c r="AF23" i="20" s="1"/>
  <c r="U23" i="20"/>
  <c r="AE23" i="20" s="1"/>
  <c r="T23" i="20"/>
  <c r="S23" i="20"/>
  <c r="R23" i="20"/>
  <c r="Y22" i="20"/>
  <c r="AI22" i="20" s="1"/>
  <c r="X22" i="20"/>
  <c r="AH22" i="20" s="1"/>
  <c r="W22" i="20"/>
  <c r="AG22" i="20" s="1"/>
  <c r="V22" i="20"/>
  <c r="AF22" i="20" s="1"/>
  <c r="U22" i="20"/>
  <c r="AE22" i="20" s="1"/>
  <c r="T22" i="20"/>
  <c r="S22" i="20"/>
  <c r="R22" i="20"/>
  <c r="Y21" i="20"/>
  <c r="AI21" i="20" s="1"/>
  <c r="X21" i="20"/>
  <c r="AH21" i="20" s="1"/>
  <c r="W21" i="20"/>
  <c r="AG21" i="20" s="1"/>
  <c r="V21" i="20"/>
  <c r="AF21" i="20" s="1"/>
  <c r="U21" i="20"/>
  <c r="AE21" i="20" s="1"/>
  <c r="T21" i="20"/>
  <c r="S21" i="20"/>
  <c r="R21" i="20"/>
  <c r="Y20" i="20"/>
  <c r="AI20" i="20" s="1"/>
  <c r="X20" i="20"/>
  <c r="AH20" i="20" s="1"/>
  <c r="W20" i="20"/>
  <c r="AG20" i="20" s="1"/>
  <c r="V20" i="20"/>
  <c r="AF20" i="20" s="1"/>
  <c r="U20" i="20"/>
  <c r="AE20" i="20" s="1"/>
  <c r="T20" i="20"/>
  <c r="S20" i="20"/>
  <c r="R20" i="20"/>
  <c r="Y19" i="20"/>
  <c r="AI19" i="20" s="1"/>
  <c r="X19" i="20"/>
  <c r="AH19" i="20" s="1"/>
  <c r="W19" i="20"/>
  <c r="AG19" i="20" s="1"/>
  <c r="V19" i="20"/>
  <c r="AF19" i="20" s="1"/>
  <c r="U19" i="20"/>
  <c r="AE19" i="20" s="1"/>
  <c r="T19" i="20"/>
  <c r="S19" i="20"/>
  <c r="R19" i="20"/>
  <c r="Y18" i="20"/>
  <c r="AI18" i="20" s="1"/>
  <c r="X18" i="20"/>
  <c r="AH18" i="20" s="1"/>
  <c r="W18" i="20"/>
  <c r="AG18" i="20" s="1"/>
  <c r="V18" i="20"/>
  <c r="AF18" i="20" s="1"/>
  <c r="U18" i="20"/>
  <c r="AE18" i="20" s="1"/>
  <c r="T18" i="20"/>
  <c r="S18" i="20"/>
  <c r="R18" i="20"/>
  <c r="Y17" i="20"/>
  <c r="AI17" i="20" s="1"/>
  <c r="X17" i="20"/>
  <c r="AH17" i="20" s="1"/>
  <c r="W17" i="20"/>
  <c r="AG17" i="20" s="1"/>
  <c r="V17" i="20"/>
  <c r="AF17" i="20" s="1"/>
  <c r="U17" i="20"/>
  <c r="AE17" i="20" s="1"/>
  <c r="T17" i="20"/>
  <c r="S17" i="20"/>
  <c r="R17" i="20"/>
  <c r="Y16" i="20"/>
  <c r="AI16" i="20" s="1"/>
  <c r="X16" i="20"/>
  <c r="AH16" i="20" s="1"/>
  <c r="W16" i="20"/>
  <c r="AG16" i="20" s="1"/>
  <c r="V16" i="20"/>
  <c r="AF16" i="20" s="1"/>
  <c r="U16" i="20"/>
  <c r="AE16" i="20" s="1"/>
  <c r="T16" i="20"/>
  <c r="S16" i="20"/>
  <c r="R16" i="20"/>
  <c r="Y15" i="20"/>
  <c r="AI15" i="20" s="1"/>
  <c r="X15" i="20"/>
  <c r="AH15" i="20" s="1"/>
  <c r="W15" i="20"/>
  <c r="AG15" i="20" s="1"/>
  <c r="V15" i="20"/>
  <c r="AF15" i="20" s="1"/>
  <c r="U15" i="20"/>
  <c r="AE15" i="20" s="1"/>
  <c r="T15" i="20"/>
  <c r="S15" i="20"/>
  <c r="R15" i="20"/>
  <c r="Y14" i="20"/>
  <c r="AI14" i="20" s="1"/>
  <c r="X14" i="20"/>
  <c r="AH14" i="20" s="1"/>
  <c r="W14" i="20"/>
  <c r="AG14" i="20" s="1"/>
  <c r="V14" i="20"/>
  <c r="AF14" i="20" s="1"/>
  <c r="U14" i="20"/>
  <c r="AE14" i="20" s="1"/>
  <c r="T14" i="20"/>
  <c r="S14" i="20"/>
  <c r="R14" i="20"/>
  <c r="Y13" i="20"/>
  <c r="AI13" i="20" s="1"/>
  <c r="X13" i="20"/>
  <c r="AH13" i="20" s="1"/>
  <c r="W13" i="20"/>
  <c r="AG13" i="20" s="1"/>
  <c r="V13" i="20"/>
  <c r="AF13" i="20" s="1"/>
  <c r="U13" i="20"/>
  <c r="AE13" i="20" s="1"/>
  <c r="T13" i="20"/>
  <c r="S13" i="20"/>
  <c r="R13" i="20"/>
  <c r="Y12" i="20"/>
  <c r="AI12" i="20" s="1"/>
  <c r="X12" i="20"/>
  <c r="AH12" i="20" s="1"/>
  <c r="W12" i="20"/>
  <c r="AG12" i="20" s="1"/>
  <c r="V12" i="20"/>
  <c r="AF12" i="20" s="1"/>
  <c r="U12" i="20"/>
  <c r="AE12" i="20" s="1"/>
  <c r="T12" i="20"/>
  <c r="S12" i="20"/>
  <c r="R12" i="20"/>
  <c r="Y11" i="20"/>
  <c r="AI11" i="20" s="1"/>
  <c r="X11" i="20"/>
  <c r="AH11" i="20" s="1"/>
  <c r="W11" i="20"/>
  <c r="AG11" i="20" s="1"/>
  <c r="V11" i="20"/>
  <c r="AF11" i="20" s="1"/>
  <c r="U11" i="20"/>
  <c r="AE11" i="20" s="1"/>
  <c r="T11" i="20"/>
  <c r="S11" i="20"/>
  <c r="R11" i="20"/>
  <c r="Y10" i="20"/>
  <c r="AI10" i="20" s="1"/>
  <c r="X10" i="20"/>
  <c r="AH10" i="20" s="1"/>
  <c r="W10" i="20"/>
  <c r="AG10" i="20" s="1"/>
  <c r="V10" i="20"/>
  <c r="AF10" i="20" s="1"/>
  <c r="U10" i="20"/>
  <c r="AE10" i="20" s="1"/>
  <c r="T10" i="20"/>
  <c r="S10" i="20"/>
  <c r="R10" i="20"/>
  <c r="Y9" i="20"/>
  <c r="Y6" i="20" s="1"/>
  <c r="X9" i="20"/>
  <c r="W9" i="20"/>
  <c r="V9" i="20"/>
  <c r="U9" i="20"/>
  <c r="T9" i="20"/>
  <c r="S9" i="20"/>
  <c r="R9" i="20"/>
  <c r="Y8" i="20"/>
  <c r="AI8" i="20" s="1"/>
  <c r="X8" i="20"/>
  <c r="AH8" i="20" s="1"/>
  <c r="W8" i="20"/>
  <c r="AG8" i="20" s="1"/>
  <c r="V8" i="20"/>
  <c r="AF8" i="20" s="1"/>
  <c r="U8" i="20"/>
  <c r="AE8" i="20" s="1"/>
  <c r="T8" i="20"/>
  <c r="AD8" i="20" s="1"/>
  <c r="S8" i="20"/>
  <c r="AC8" i="20" s="1"/>
  <c r="R8" i="20"/>
  <c r="AB8" i="20" s="1"/>
  <c r="Q8" i="20"/>
  <c r="V6" i="20" l="1"/>
  <c r="V3" i="20"/>
  <c r="X3" i="20"/>
  <c r="X5" i="20" s="1"/>
  <c r="X6" i="20"/>
  <c r="U3" i="20"/>
  <c r="U6" i="20"/>
  <c r="T6" i="20"/>
  <c r="T3" i="20"/>
  <c r="R6" i="20"/>
  <c r="R3" i="20"/>
  <c r="S3" i="20"/>
  <c r="S6" i="20"/>
  <c r="AG9" i="20"/>
  <c r="W6" i="20"/>
  <c r="W3" i="20"/>
  <c r="W4" i="20" s="1"/>
  <c r="AH9" i="20"/>
  <c r="Y3" i="20"/>
  <c r="AI9" i="20"/>
  <c r="AF9" i="20"/>
  <c r="AE9" i="20"/>
  <c r="V6" i="24"/>
  <c r="W6" i="24"/>
  <c r="U3" i="24"/>
  <c r="U4" i="24" s="1"/>
  <c r="Y3" i="24"/>
  <c r="Y5" i="24" s="1"/>
  <c r="X3" i="24"/>
  <c r="X4" i="24" s="1"/>
  <c r="W3" i="24"/>
  <c r="W4" i="24" s="1"/>
  <c r="AF9" i="24"/>
  <c r="AF3" i="24" s="1"/>
  <c r="AF5" i="24" s="1"/>
  <c r="AJ9" i="24"/>
  <c r="AI10" i="24"/>
  <c r="AI6" i="24" s="1"/>
  <c r="AH11" i="24"/>
  <c r="AH3" i="24" s="1"/>
  <c r="AH5" i="24" s="1"/>
  <c r="AG9" i="24"/>
  <c r="AG3" i="24" s="1"/>
  <c r="AG5" i="24" s="1"/>
  <c r="V3" i="24"/>
  <c r="V5" i="24" s="1"/>
  <c r="AI3" i="24"/>
  <c r="AI5" i="24" s="1"/>
  <c r="X6" i="24"/>
  <c r="U6" i="24"/>
  <c r="Y6" i="24"/>
  <c r="AF3" i="20" l="1"/>
  <c r="AF6" i="20"/>
  <c r="AI4" i="24"/>
  <c r="X5" i="24"/>
  <c r="X4" i="20"/>
  <c r="AE3" i="20"/>
  <c r="AE6" i="20"/>
  <c r="AG3" i="20"/>
  <c r="AG6" i="20"/>
  <c r="W5" i="20"/>
  <c r="Y5" i="20"/>
  <c r="Y4" i="20"/>
  <c r="AH3" i="20"/>
  <c r="AH6" i="20"/>
  <c r="AI6" i="20"/>
  <c r="AI3" i="20"/>
  <c r="V5" i="20"/>
  <c r="V4" i="20"/>
  <c r="U5" i="20"/>
  <c r="U4" i="20"/>
  <c r="AH4" i="24"/>
  <c r="W5" i="24"/>
  <c r="Y4" i="24"/>
  <c r="AG6" i="24"/>
  <c r="V4" i="24"/>
  <c r="U5" i="24"/>
  <c r="AG4" i="24"/>
  <c r="AJ3" i="24"/>
  <c r="AJ6" i="24"/>
  <c r="AF6" i="24"/>
  <c r="AF4" i="24"/>
  <c r="AH6" i="24"/>
  <c r="Y8" i="10"/>
  <c r="AJ8" i="10" s="1"/>
  <c r="Y53" i="10"/>
  <c r="AJ53" i="10" s="1"/>
  <c r="Y52" i="10"/>
  <c r="AJ52" i="10" s="1"/>
  <c r="Y51" i="10"/>
  <c r="AJ51" i="10" s="1"/>
  <c r="Y50" i="10"/>
  <c r="AJ50" i="10" s="1"/>
  <c r="Y49" i="10"/>
  <c r="AJ49" i="10" s="1"/>
  <c r="Y48" i="10"/>
  <c r="AJ48" i="10" s="1"/>
  <c r="Y47" i="10"/>
  <c r="AJ47" i="10" s="1"/>
  <c r="Y46" i="10"/>
  <c r="AJ46" i="10" s="1"/>
  <c r="Y45" i="10"/>
  <c r="AJ45" i="10" s="1"/>
  <c r="Y44" i="10"/>
  <c r="AJ44" i="10" s="1"/>
  <c r="Y43" i="10"/>
  <c r="AJ43" i="10" s="1"/>
  <c r="Y42" i="10"/>
  <c r="AJ42" i="10" s="1"/>
  <c r="Y41" i="10"/>
  <c r="AJ41" i="10" s="1"/>
  <c r="Y40" i="10"/>
  <c r="AJ40" i="10" s="1"/>
  <c r="Y39" i="10"/>
  <c r="AJ39" i="10" s="1"/>
  <c r="Y38" i="10"/>
  <c r="AJ38" i="10" s="1"/>
  <c r="Y37" i="10"/>
  <c r="AJ37" i="10" s="1"/>
  <c r="Y36" i="10"/>
  <c r="AJ36" i="10" s="1"/>
  <c r="Y35" i="10"/>
  <c r="AJ35" i="10" s="1"/>
  <c r="Y34" i="10"/>
  <c r="AJ34" i="10" s="1"/>
  <c r="Y33" i="10"/>
  <c r="AJ33" i="10" s="1"/>
  <c r="Y32" i="10"/>
  <c r="AJ32" i="10" s="1"/>
  <c r="Y31" i="10"/>
  <c r="AJ31" i="10" s="1"/>
  <c r="Y30" i="10"/>
  <c r="AJ30" i="10" s="1"/>
  <c r="Y29" i="10"/>
  <c r="AJ29" i="10" s="1"/>
  <c r="Y28" i="10"/>
  <c r="AJ28" i="10" s="1"/>
  <c r="Y27" i="10"/>
  <c r="AJ27" i="10" s="1"/>
  <c r="Y26" i="10"/>
  <c r="AJ26" i="10" s="1"/>
  <c r="Y25" i="10"/>
  <c r="AJ25" i="10" s="1"/>
  <c r="Y24" i="10"/>
  <c r="AJ24" i="10" s="1"/>
  <c r="Y23" i="10"/>
  <c r="AJ23" i="10" s="1"/>
  <c r="Y22" i="10"/>
  <c r="AJ22" i="10" s="1"/>
  <c r="Y21" i="10"/>
  <c r="AJ21" i="10" s="1"/>
  <c r="Y20" i="10"/>
  <c r="AJ20" i="10" s="1"/>
  <c r="Y19" i="10"/>
  <c r="AJ19" i="10" s="1"/>
  <c r="Y18" i="10"/>
  <c r="AJ18" i="10" s="1"/>
  <c r="Y17" i="10"/>
  <c r="AJ17" i="10" s="1"/>
  <c r="Y16" i="10"/>
  <c r="AJ16" i="10" s="1"/>
  <c r="Y15" i="10"/>
  <c r="AJ15" i="10" s="1"/>
  <c r="Y14" i="10"/>
  <c r="AJ14" i="10" s="1"/>
  <c r="Y13" i="10"/>
  <c r="AJ13" i="10" s="1"/>
  <c r="Y12" i="10"/>
  <c r="AJ12" i="10" s="1"/>
  <c r="Y11" i="10"/>
  <c r="Y10" i="10"/>
  <c r="AJ10" i="10" s="1"/>
  <c r="Y9" i="10"/>
  <c r="AJ9" i="10" s="1"/>
  <c r="Y7" i="10"/>
  <c r="X53" i="10"/>
  <c r="AI53" i="10" s="1"/>
  <c r="X52" i="10"/>
  <c r="AI52" i="10" s="1"/>
  <c r="X51" i="10"/>
  <c r="AI51" i="10" s="1"/>
  <c r="X50" i="10"/>
  <c r="AI50" i="10" s="1"/>
  <c r="X49" i="10"/>
  <c r="AI49" i="10" s="1"/>
  <c r="X48" i="10"/>
  <c r="AI48" i="10" s="1"/>
  <c r="X47" i="10"/>
  <c r="AI47" i="10" s="1"/>
  <c r="X46" i="10"/>
  <c r="AI46" i="10" s="1"/>
  <c r="X45" i="10"/>
  <c r="AI45" i="10" s="1"/>
  <c r="X44" i="10"/>
  <c r="AI44" i="10" s="1"/>
  <c r="X43" i="10"/>
  <c r="AI43" i="10" s="1"/>
  <c r="X42" i="10"/>
  <c r="AI42" i="10" s="1"/>
  <c r="X41" i="10"/>
  <c r="AI41" i="10" s="1"/>
  <c r="X40" i="10"/>
  <c r="AI40" i="10" s="1"/>
  <c r="X39" i="10"/>
  <c r="AI39" i="10" s="1"/>
  <c r="X38" i="10"/>
  <c r="AI38" i="10" s="1"/>
  <c r="X37" i="10"/>
  <c r="AI37" i="10" s="1"/>
  <c r="X36" i="10"/>
  <c r="AI36" i="10" s="1"/>
  <c r="X35" i="10"/>
  <c r="AI35" i="10" s="1"/>
  <c r="X34" i="10"/>
  <c r="AI34" i="10" s="1"/>
  <c r="X33" i="10"/>
  <c r="AI33" i="10" s="1"/>
  <c r="X32" i="10"/>
  <c r="AI32" i="10" s="1"/>
  <c r="X31" i="10"/>
  <c r="AI31" i="10" s="1"/>
  <c r="X30" i="10"/>
  <c r="AI30" i="10" s="1"/>
  <c r="X29" i="10"/>
  <c r="AI29" i="10" s="1"/>
  <c r="X28" i="10"/>
  <c r="AI28" i="10" s="1"/>
  <c r="X27" i="10"/>
  <c r="AI27" i="10" s="1"/>
  <c r="X26" i="10"/>
  <c r="AI26" i="10" s="1"/>
  <c r="X25" i="10"/>
  <c r="AI25" i="10" s="1"/>
  <c r="X24" i="10"/>
  <c r="AI24" i="10" s="1"/>
  <c r="X23" i="10"/>
  <c r="AI23" i="10" s="1"/>
  <c r="X22" i="10"/>
  <c r="AI22" i="10" s="1"/>
  <c r="X21" i="10"/>
  <c r="AI21" i="10" s="1"/>
  <c r="X20" i="10"/>
  <c r="AI20" i="10" s="1"/>
  <c r="X19" i="10"/>
  <c r="AI19" i="10" s="1"/>
  <c r="X18" i="10"/>
  <c r="AI18" i="10" s="1"/>
  <c r="X17" i="10"/>
  <c r="AI17" i="10" s="1"/>
  <c r="X16" i="10"/>
  <c r="AI16" i="10" s="1"/>
  <c r="X15" i="10"/>
  <c r="AI15" i="10" s="1"/>
  <c r="X14" i="10"/>
  <c r="AI14" i="10" s="1"/>
  <c r="X13" i="10"/>
  <c r="AI13" i="10" s="1"/>
  <c r="X12" i="10"/>
  <c r="AI12" i="10" s="1"/>
  <c r="X11" i="10"/>
  <c r="AI11" i="10" s="1"/>
  <c r="X10" i="10"/>
  <c r="AI10" i="10" s="1"/>
  <c r="X9" i="10"/>
  <c r="X8" i="10"/>
  <c r="AI8" i="10" s="1"/>
  <c r="AL8" i="10" s="1"/>
  <c r="X7" i="10"/>
  <c r="AI9" i="10" l="1"/>
  <c r="AI3" i="10" s="1"/>
  <c r="AI5" i="10" s="1"/>
  <c r="X3" i="10"/>
  <c r="X4" i="10" s="1"/>
  <c r="AH5" i="20"/>
  <c r="AH4" i="20"/>
  <c r="AI5" i="20"/>
  <c r="AI4" i="20"/>
  <c r="AJ5" i="24"/>
  <c r="AJ4" i="24"/>
  <c r="Y6" i="10"/>
  <c r="Y3" i="10"/>
  <c r="Y5" i="10" s="1"/>
  <c r="AJ11" i="10"/>
  <c r="AJ6" i="10" s="1"/>
  <c r="X6" i="10"/>
  <c r="AI6" i="10" l="1"/>
  <c r="Y4" i="10"/>
  <c r="X5" i="10"/>
  <c r="AI4" i="10"/>
  <c r="AJ3" i="10"/>
  <c r="AJ5" i="10" l="1"/>
  <c r="AJ4" i="10"/>
  <c r="W10" i="10" l="1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49" i="10"/>
  <c r="W50" i="10"/>
  <c r="W51" i="10"/>
  <c r="W52" i="10"/>
  <c r="W53" i="10"/>
  <c r="AH9" i="10"/>
  <c r="AL3" i="10"/>
  <c r="W3" i="10" l="1"/>
  <c r="W5" i="10" s="1"/>
  <c r="W6" i="10"/>
  <c r="W4" i="10" l="1"/>
  <c r="V10" i="10" l="1"/>
  <c r="V11" i="10"/>
  <c r="V12" i="10"/>
  <c r="V13" i="10"/>
  <c r="V14" i="10"/>
  <c r="AG14" i="10" s="1"/>
  <c r="V15" i="10"/>
  <c r="AG15" i="10" s="1"/>
  <c r="V16" i="10"/>
  <c r="AG16" i="10" s="1"/>
  <c r="V17" i="10"/>
  <c r="AG17" i="10" s="1"/>
  <c r="V18" i="10"/>
  <c r="V19" i="10"/>
  <c r="V20" i="10"/>
  <c r="V21" i="10"/>
  <c r="V22" i="10"/>
  <c r="V23" i="10"/>
  <c r="V24" i="10"/>
  <c r="V25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9" i="10"/>
  <c r="V3" i="10" l="1"/>
  <c r="V5" i="10" s="1"/>
  <c r="V6" i="10"/>
  <c r="AG9" i="10"/>
  <c r="U53" i="10"/>
  <c r="U52" i="10"/>
  <c r="U50" i="10"/>
  <c r="U49" i="10"/>
  <c r="U48" i="10"/>
  <c r="U47" i="10"/>
  <c r="U46" i="10"/>
  <c r="U45" i="10"/>
  <c r="U44" i="10"/>
  <c r="U43" i="10"/>
  <c r="U42" i="10"/>
  <c r="U41" i="10"/>
  <c r="U40" i="10"/>
  <c r="U39" i="10"/>
  <c r="U38" i="10"/>
  <c r="U37" i="10"/>
  <c r="U36" i="10"/>
  <c r="U35" i="10"/>
  <c r="U34" i="10"/>
  <c r="U33" i="10"/>
  <c r="U32" i="10"/>
  <c r="U31" i="10"/>
  <c r="U30" i="10"/>
  <c r="U29" i="10"/>
  <c r="U28" i="10"/>
  <c r="U27" i="10"/>
  <c r="U26" i="10"/>
  <c r="U25" i="10"/>
  <c r="U24" i="10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6" i="10" l="1"/>
  <c r="U3" i="10"/>
  <c r="U5" i="10" s="1"/>
  <c r="V4" i="10"/>
  <c r="AE55" i="24"/>
  <c r="AE54" i="24"/>
  <c r="AE53" i="24"/>
  <c r="AE52" i="24"/>
  <c r="AE51" i="24"/>
  <c r="AE50" i="24"/>
  <c r="AE49" i="24"/>
  <c r="AE48" i="24"/>
  <c r="AE47" i="24"/>
  <c r="AE46" i="24"/>
  <c r="AE45" i="24"/>
  <c r="AE44" i="24"/>
  <c r="AE43" i="24"/>
  <c r="AE42" i="24"/>
  <c r="AE41" i="24"/>
  <c r="AE40" i="24"/>
  <c r="AE39" i="24"/>
  <c r="AE38" i="24"/>
  <c r="AE37" i="24"/>
  <c r="AE36" i="24"/>
  <c r="AE35" i="24"/>
  <c r="AE34" i="24"/>
  <c r="AE33" i="24"/>
  <c r="AE32" i="24"/>
  <c r="AE31" i="24"/>
  <c r="AE30" i="24"/>
  <c r="AE29" i="24"/>
  <c r="AE28" i="24"/>
  <c r="AE27" i="24"/>
  <c r="AE26" i="24"/>
  <c r="AE25" i="24"/>
  <c r="AE24" i="24"/>
  <c r="AE23" i="24"/>
  <c r="AE22" i="24"/>
  <c r="AE21" i="24"/>
  <c r="AE20" i="24"/>
  <c r="AE19" i="24"/>
  <c r="AE18" i="24"/>
  <c r="AE17" i="24"/>
  <c r="AE16" i="24"/>
  <c r="AE15" i="24"/>
  <c r="AE14" i="24"/>
  <c r="AE13" i="24"/>
  <c r="AE12" i="24"/>
  <c r="AE11" i="24"/>
  <c r="T9" i="24"/>
  <c r="AD55" i="20"/>
  <c r="AD54" i="20"/>
  <c r="AD53" i="20"/>
  <c r="AD52" i="20"/>
  <c r="AD51" i="20"/>
  <c r="AD50" i="20"/>
  <c r="AD49" i="20"/>
  <c r="AD48" i="20"/>
  <c r="AD47" i="20"/>
  <c r="AD46" i="20"/>
  <c r="AD45" i="20"/>
  <c r="AD44" i="20"/>
  <c r="AD43" i="20"/>
  <c r="AD42" i="20"/>
  <c r="AD41" i="20"/>
  <c r="AD40" i="20"/>
  <c r="AD39" i="20"/>
  <c r="AD38" i="20"/>
  <c r="AD36" i="20"/>
  <c r="AD35" i="20"/>
  <c r="AD34" i="20"/>
  <c r="AD33" i="20"/>
  <c r="AD32" i="20"/>
  <c r="AD31" i="20"/>
  <c r="AD30" i="20"/>
  <c r="AD29" i="20"/>
  <c r="AD28" i="20"/>
  <c r="AD27" i="20"/>
  <c r="AD26" i="20"/>
  <c r="AD25" i="20"/>
  <c r="AD24" i="20"/>
  <c r="AD23" i="20"/>
  <c r="AD22" i="20"/>
  <c r="AD21" i="20"/>
  <c r="AD20" i="20"/>
  <c r="AD19" i="20"/>
  <c r="AD18" i="20"/>
  <c r="AD17" i="20"/>
  <c r="AD16" i="20"/>
  <c r="AD15" i="20"/>
  <c r="AD14" i="20"/>
  <c r="AD13" i="20"/>
  <c r="AD12" i="20"/>
  <c r="AD11" i="20"/>
  <c r="AD10" i="20"/>
  <c r="U4" i="10" l="1"/>
  <c r="T3" i="24"/>
  <c r="T5" i="24" s="1"/>
  <c r="AE9" i="24"/>
  <c r="T4" i="20"/>
  <c r="AD9" i="20"/>
  <c r="T6" i="24"/>
  <c r="AE10" i="24"/>
  <c r="AD3" i="20" l="1"/>
  <c r="AD6" i="20"/>
  <c r="T4" i="24"/>
  <c r="T5" i="20"/>
  <c r="T53" i="10"/>
  <c r="AE53" i="10" s="1"/>
  <c r="T52" i="10"/>
  <c r="AE52" i="10" s="1"/>
  <c r="T51" i="10"/>
  <c r="AE51" i="10" s="1"/>
  <c r="T50" i="10"/>
  <c r="AE50" i="10" s="1"/>
  <c r="T49" i="10"/>
  <c r="AE49" i="10" s="1"/>
  <c r="T48" i="10"/>
  <c r="AE48" i="10" s="1"/>
  <c r="T47" i="10"/>
  <c r="AE47" i="10" s="1"/>
  <c r="T46" i="10"/>
  <c r="AE46" i="10" s="1"/>
  <c r="T45" i="10"/>
  <c r="AE45" i="10" s="1"/>
  <c r="T44" i="10"/>
  <c r="AE44" i="10" s="1"/>
  <c r="T43" i="10"/>
  <c r="AE43" i="10" s="1"/>
  <c r="T42" i="10"/>
  <c r="AE42" i="10" s="1"/>
  <c r="T41" i="10"/>
  <c r="AE41" i="10" s="1"/>
  <c r="T40" i="10"/>
  <c r="AE40" i="10" s="1"/>
  <c r="T39" i="10"/>
  <c r="AE39" i="10" s="1"/>
  <c r="T38" i="10"/>
  <c r="AE38" i="10" s="1"/>
  <c r="T37" i="10"/>
  <c r="AE37" i="10" s="1"/>
  <c r="T36" i="10"/>
  <c r="AE36" i="10" s="1"/>
  <c r="T35" i="10"/>
  <c r="AE35" i="10" s="1"/>
  <c r="T34" i="10"/>
  <c r="AE34" i="10" s="1"/>
  <c r="T33" i="10"/>
  <c r="AE33" i="10" s="1"/>
  <c r="T32" i="10"/>
  <c r="AE32" i="10" s="1"/>
  <c r="T31" i="10"/>
  <c r="AE31" i="10" s="1"/>
  <c r="T30" i="10"/>
  <c r="AE30" i="10" s="1"/>
  <c r="T29" i="10"/>
  <c r="AE29" i="10" s="1"/>
  <c r="T28" i="10"/>
  <c r="AE28" i="10" s="1"/>
  <c r="T27" i="10"/>
  <c r="AE27" i="10" s="1"/>
  <c r="T26" i="10"/>
  <c r="AE26" i="10" s="1"/>
  <c r="T25" i="10"/>
  <c r="AE25" i="10" s="1"/>
  <c r="T24" i="10"/>
  <c r="AE24" i="10" s="1"/>
  <c r="T23" i="10"/>
  <c r="AE23" i="10" s="1"/>
  <c r="T22" i="10"/>
  <c r="AE22" i="10" s="1"/>
  <c r="T21" i="10"/>
  <c r="AE21" i="10" s="1"/>
  <c r="T20" i="10"/>
  <c r="AE20" i="10" s="1"/>
  <c r="T19" i="10"/>
  <c r="AE19" i="10" s="1"/>
  <c r="T18" i="10"/>
  <c r="AE18" i="10" s="1"/>
  <c r="T17" i="10"/>
  <c r="AE17" i="10" s="1"/>
  <c r="T16" i="10"/>
  <c r="AE16" i="10" s="1"/>
  <c r="T15" i="10"/>
  <c r="AE15" i="10" s="1"/>
  <c r="T14" i="10"/>
  <c r="AE14" i="10" s="1"/>
  <c r="T13" i="10"/>
  <c r="AE13" i="10" s="1"/>
  <c r="T12" i="10"/>
  <c r="AE12" i="10" s="1"/>
  <c r="T11" i="10"/>
  <c r="AE11" i="10" s="1"/>
  <c r="T10" i="10"/>
  <c r="AE10" i="10" s="1"/>
  <c r="T9" i="10"/>
  <c r="T3" i="10" l="1"/>
  <c r="T6" i="10"/>
  <c r="AE9" i="10"/>
  <c r="AD55" i="24"/>
  <c r="AD54" i="24"/>
  <c r="AD53" i="24"/>
  <c r="AD52" i="24"/>
  <c r="AD51" i="24"/>
  <c r="AD50" i="24"/>
  <c r="AD49" i="24"/>
  <c r="AD48" i="24"/>
  <c r="AD47" i="24"/>
  <c r="AD46" i="24"/>
  <c r="AD45" i="24"/>
  <c r="AD44" i="24"/>
  <c r="AD43" i="24"/>
  <c r="AD42" i="24"/>
  <c r="AD41" i="24"/>
  <c r="AD40" i="24"/>
  <c r="AD39" i="24"/>
  <c r="AD38" i="24"/>
  <c r="AD37" i="24"/>
  <c r="AD36" i="24"/>
  <c r="AD35" i="24"/>
  <c r="AD34" i="24"/>
  <c r="AD33" i="24"/>
  <c r="AD32" i="24"/>
  <c r="AD31" i="24"/>
  <c r="AD30" i="24"/>
  <c r="AD29" i="24"/>
  <c r="AD28" i="24"/>
  <c r="AD27" i="24"/>
  <c r="AD26" i="24"/>
  <c r="AD25" i="24"/>
  <c r="AD24" i="24"/>
  <c r="AD23" i="24"/>
  <c r="AD22" i="24"/>
  <c r="AD21" i="24"/>
  <c r="AD20" i="24"/>
  <c r="AD19" i="24"/>
  <c r="AD18" i="24"/>
  <c r="AD17" i="24"/>
  <c r="AD16" i="24"/>
  <c r="AD15" i="24"/>
  <c r="AD14" i="24"/>
  <c r="AD13" i="24"/>
  <c r="AD12" i="24"/>
  <c r="AD11" i="24"/>
  <c r="AD10" i="24"/>
  <c r="S9" i="24"/>
  <c r="AC55" i="24"/>
  <c r="AC54" i="24"/>
  <c r="AC53" i="24"/>
  <c r="AC52" i="24"/>
  <c r="AC51" i="24"/>
  <c r="AC50" i="24"/>
  <c r="AC49" i="24"/>
  <c r="AC48" i="24"/>
  <c r="AC47" i="24"/>
  <c r="AC46" i="24"/>
  <c r="AC45" i="24"/>
  <c r="AC44" i="24"/>
  <c r="AC43" i="24"/>
  <c r="AC42" i="24"/>
  <c r="AC41" i="24"/>
  <c r="AC40" i="24"/>
  <c r="AC39" i="24"/>
  <c r="AC38" i="24"/>
  <c r="AC37" i="24"/>
  <c r="AC36" i="24"/>
  <c r="AC35" i="24"/>
  <c r="AC34" i="24"/>
  <c r="AC33" i="24"/>
  <c r="AC32" i="24"/>
  <c r="AC31" i="24"/>
  <c r="AC30" i="24"/>
  <c r="AC29" i="24"/>
  <c r="AC28" i="24"/>
  <c r="AC27" i="24"/>
  <c r="AC26" i="24"/>
  <c r="AC25" i="24"/>
  <c r="AC24" i="24"/>
  <c r="AC23" i="24"/>
  <c r="AC22" i="24"/>
  <c r="AC21" i="24"/>
  <c r="AC20" i="24"/>
  <c r="AC19" i="24"/>
  <c r="AC17" i="24"/>
  <c r="AC16" i="24"/>
  <c r="AC15" i="24"/>
  <c r="AC14" i="24"/>
  <c r="AC13" i="24"/>
  <c r="AC12" i="24"/>
  <c r="AC11" i="24"/>
  <c r="AC10" i="24"/>
  <c r="R9" i="24"/>
  <c r="AC9" i="24" s="1"/>
  <c r="AB55" i="24"/>
  <c r="AB54" i="24"/>
  <c r="AB53" i="24"/>
  <c r="AB52" i="24"/>
  <c r="AB51" i="24"/>
  <c r="AB50" i="24"/>
  <c r="AB49" i="24"/>
  <c r="AB48" i="24"/>
  <c r="AB47" i="24"/>
  <c r="AB46" i="24"/>
  <c r="AB45" i="24"/>
  <c r="AB44" i="24"/>
  <c r="AB43" i="24"/>
  <c r="AB42" i="24"/>
  <c r="AB41" i="24"/>
  <c r="AB40" i="24"/>
  <c r="AB39" i="24"/>
  <c r="AB38" i="24"/>
  <c r="AB37" i="24"/>
  <c r="AB36" i="24"/>
  <c r="AB35" i="24"/>
  <c r="AB34" i="24"/>
  <c r="AB32" i="24"/>
  <c r="AB31" i="24"/>
  <c r="AB30" i="24"/>
  <c r="AB29" i="24"/>
  <c r="AB28" i="24"/>
  <c r="AB27" i="24"/>
  <c r="AB26" i="24"/>
  <c r="AB25" i="24"/>
  <c r="AB24" i="24"/>
  <c r="AB23" i="24"/>
  <c r="AB22" i="24"/>
  <c r="AB21" i="24"/>
  <c r="AB20" i="24"/>
  <c r="AB19" i="24"/>
  <c r="AB18" i="24"/>
  <c r="AB17" i="24"/>
  <c r="AB16" i="24"/>
  <c r="AB15" i="24"/>
  <c r="AB14" i="24"/>
  <c r="AB13" i="24"/>
  <c r="AB12" i="24"/>
  <c r="AB11" i="24"/>
  <c r="AB10" i="24"/>
  <c r="AC55" i="20"/>
  <c r="AC54" i="20"/>
  <c r="AC53" i="20"/>
  <c r="AC52" i="20"/>
  <c r="AC51" i="20"/>
  <c r="AC50" i="20"/>
  <c r="AC49" i="20"/>
  <c r="AC48" i="20"/>
  <c r="AC47" i="20"/>
  <c r="AC46" i="20"/>
  <c r="AC45" i="20"/>
  <c r="AC44" i="20"/>
  <c r="AC43" i="20"/>
  <c r="AC42" i="20"/>
  <c r="AC41" i="20"/>
  <c r="AC40" i="20"/>
  <c r="AC39" i="20"/>
  <c r="AC38" i="20"/>
  <c r="AC36" i="20"/>
  <c r="AC35" i="20"/>
  <c r="AC34" i="20"/>
  <c r="AC33" i="20"/>
  <c r="AC32" i="20"/>
  <c r="AC31" i="20"/>
  <c r="AC30" i="20"/>
  <c r="AC29" i="20"/>
  <c r="AC28" i="20"/>
  <c r="AC27" i="20"/>
  <c r="AC26" i="20"/>
  <c r="AC25" i="20"/>
  <c r="AC24" i="20"/>
  <c r="AC23" i="20"/>
  <c r="AC22" i="20"/>
  <c r="AC21" i="20"/>
  <c r="AC20" i="20"/>
  <c r="AC19" i="20"/>
  <c r="AC18" i="20"/>
  <c r="AC17" i="20"/>
  <c r="AC16" i="20"/>
  <c r="AC15" i="20"/>
  <c r="AC14" i="20"/>
  <c r="AC13" i="20"/>
  <c r="AC12" i="20"/>
  <c r="AC11" i="20"/>
  <c r="AC10" i="20"/>
  <c r="AC9" i="20"/>
  <c r="AB55" i="20"/>
  <c r="AB54" i="20"/>
  <c r="AB53" i="20"/>
  <c r="AB52" i="20"/>
  <c r="AB51" i="20"/>
  <c r="AB50" i="20"/>
  <c r="AB49" i="20"/>
  <c r="AB47" i="20"/>
  <c r="AB46" i="20"/>
  <c r="AB45" i="20"/>
  <c r="AB43" i="20"/>
  <c r="AB42" i="20"/>
  <c r="AB41" i="20"/>
  <c r="AB40" i="20"/>
  <c r="AB39" i="20"/>
  <c r="AB38" i="20"/>
  <c r="AB36" i="20"/>
  <c r="AB35" i="20"/>
  <c r="AB34" i="20"/>
  <c r="AB33" i="20"/>
  <c r="AB32" i="20"/>
  <c r="AB30" i="20"/>
  <c r="AB29" i="20"/>
  <c r="AB28" i="20"/>
  <c r="AB27" i="20"/>
  <c r="AB26" i="20"/>
  <c r="AB24" i="20"/>
  <c r="AB23" i="20"/>
  <c r="AB22" i="20"/>
  <c r="AB21" i="20"/>
  <c r="AB20" i="20"/>
  <c r="AB19" i="20"/>
  <c r="AB18" i="20"/>
  <c r="AB16" i="20"/>
  <c r="AB15" i="20"/>
  <c r="AB14" i="20"/>
  <c r="AB13" i="20"/>
  <c r="AB12" i="20"/>
  <c r="AB11" i="20"/>
  <c r="AB10" i="20"/>
  <c r="Q55" i="20"/>
  <c r="AA55" i="20" s="1"/>
  <c r="Q54" i="20"/>
  <c r="AA54" i="20" s="1"/>
  <c r="Q53" i="20"/>
  <c r="AA53" i="20" s="1"/>
  <c r="Q52" i="20"/>
  <c r="AA52" i="20" s="1"/>
  <c r="Q51" i="20"/>
  <c r="AA51" i="20" s="1"/>
  <c r="Q50" i="20"/>
  <c r="AA50" i="20" s="1"/>
  <c r="Q49" i="20"/>
  <c r="AA49" i="20" s="1"/>
  <c r="Q48" i="20"/>
  <c r="AA48" i="20" s="1"/>
  <c r="Q47" i="20"/>
  <c r="AA47" i="20" s="1"/>
  <c r="Q46" i="20"/>
  <c r="AA46" i="20" s="1"/>
  <c r="Q45" i="20"/>
  <c r="AA45" i="20" s="1"/>
  <c r="Q44" i="20"/>
  <c r="AA44" i="20" s="1"/>
  <c r="Q43" i="20"/>
  <c r="AA43" i="20" s="1"/>
  <c r="Q42" i="20"/>
  <c r="AA42" i="20" s="1"/>
  <c r="Q41" i="20"/>
  <c r="AA41" i="20" s="1"/>
  <c r="Q40" i="20"/>
  <c r="AA40" i="20" s="1"/>
  <c r="Q39" i="20"/>
  <c r="AA39" i="20" s="1"/>
  <c r="Q38" i="20"/>
  <c r="AA38" i="20" s="1"/>
  <c r="Q36" i="20"/>
  <c r="AA36" i="20" s="1"/>
  <c r="Q35" i="20"/>
  <c r="AA35" i="20" s="1"/>
  <c r="Q34" i="20"/>
  <c r="AA34" i="20" s="1"/>
  <c r="Q33" i="20"/>
  <c r="AA33" i="20" s="1"/>
  <c r="Q32" i="20"/>
  <c r="AA32" i="20" s="1"/>
  <c r="Q31" i="20"/>
  <c r="AA31" i="20" s="1"/>
  <c r="Q30" i="20"/>
  <c r="AA30" i="20" s="1"/>
  <c r="Q29" i="20"/>
  <c r="AA29" i="20" s="1"/>
  <c r="Q28" i="20"/>
  <c r="AA28" i="20" s="1"/>
  <c r="Q27" i="20"/>
  <c r="AA27" i="20" s="1"/>
  <c r="Q26" i="20"/>
  <c r="AA26" i="20" s="1"/>
  <c r="Q25" i="20"/>
  <c r="AA25" i="20" s="1"/>
  <c r="Q24" i="20"/>
  <c r="AA24" i="20" s="1"/>
  <c r="Q23" i="20"/>
  <c r="AA23" i="20" s="1"/>
  <c r="Q22" i="20"/>
  <c r="AA22" i="20" s="1"/>
  <c r="Q21" i="20"/>
  <c r="AA21" i="20" s="1"/>
  <c r="Q20" i="20"/>
  <c r="AA20" i="20" s="1"/>
  <c r="Q19" i="20"/>
  <c r="AA19" i="20" s="1"/>
  <c r="Q18" i="20"/>
  <c r="AA18" i="20" s="1"/>
  <c r="Q17" i="20"/>
  <c r="AA17" i="20" s="1"/>
  <c r="Q16" i="20"/>
  <c r="AA16" i="20" s="1"/>
  <c r="Q15" i="20"/>
  <c r="AA15" i="20" s="1"/>
  <c r="Q14" i="20"/>
  <c r="AA14" i="20" s="1"/>
  <c r="Q13" i="20"/>
  <c r="AA13" i="20" s="1"/>
  <c r="Q12" i="20"/>
  <c r="AA12" i="20" s="1"/>
  <c r="Q11" i="20"/>
  <c r="AA11" i="20" s="1"/>
  <c r="Q10" i="20"/>
  <c r="AA10" i="20" s="1"/>
  <c r="Q9" i="2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AD20" i="10" s="1"/>
  <c r="S19" i="10"/>
  <c r="S18" i="10"/>
  <c r="S17" i="10"/>
  <c r="AD17" i="10" s="1"/>
  <c r="S16" i="10"/>
  <c r="AD16" i="10" s="1"/>
  <c r="S15" i="10"/>
  <c r="AD15" i="10" s="1"/>
  <c r="S14" i="10"/>
  <c r="AD14" i="10" s="1"/>
  <c r="S13" i="10"/>
  <c r="S12" i="10"/>
  <c r="S11" i="10"/>
  <c r="S10" i="10"/>
  <c r="S9" i="10"/>
  <c r="AB48" i="20"/>
  <c r="AB44" i="20"/>
  <c r="AB31" i="20"/>
  <c r="AB25" i="20"/>
  <c r="AB17" i="20"/>
  <c r="AB9" i="20"/>
  <c r="AE3" i="24"/>
  <c r="AE5" i="24" s="1"/>
  <c r="AE6" i="24"/>
  <c r="AC18" i="24"/>
  <c r="AB33" i="24"/>
  <c r="AC9" i="10"/>
  <c r="AB6" i="24" l="1"/>
  <c r="AB3" i="24"/>
  <c r="AB5" i="24" s="1"/>
  <c r="AC6" i="24"/>
  <c r="AA9" i="20"/>
  <c r="Q6" i="20"/>
  <c r="Q3" i="20"/>
  <c r="AB6" i="20"/>
  <c r="AB3" i="20"/>
  <c r="AB5" i="20" s="1"/>
  <c r="AC3" i="20"/>
  <c r="AC6" i="20"/>
  <c r="AE6" i="10"/>
  <c r="AE3" i="10"/>
  <c r="S6" i="10"/>
  <c r="S3" i="10"/>
  <c r="AD9" i="10"/>
  <c r="S6" i="24"/>
  <c r="S3" i="24"/>
  <c r="AD9" i="24"/>
  <c r="AD6" i="24" s="1"/>
  <c r="T4" i="10"/>
  <c r="T5" i="10"/>
  <c r="AE4" i="24"/>
  <c r="S4" i="20"/>
  <c r="R6" i="24"/>
  <c r="R4" i="20"/>
  <c r="AC3" i="24"/>
  <c r="AC5" i="24" s="1"/>
  <c r="R3" i="24"/>
  <c r="R5" i="24" s="1"/>
  <c r="Q6" i="24"/>
  <c r="Q4" i="24"/>
  <c r="AA3" i="20" l="1"/>
  <c r="AA4" i="20" s="1"/>
  <c r="AA6" i="20"/>
  <c r="S4" i="10"/>
  <c r="S5" i="10"/>
  <c r="AD3" i="24"/>
  <c r="AD5" i="24" s="1"/>
  <c r="S5" i="20"/>
  <c r="S5" i="24"/>
  <c r="S4" i="24"/>
  <c r="AB4" i="20"/>
  <c r="R4" i="24"/>
  <c r="AC4" i="24"/>
  <c r="R5" i="20"/>
  <c r="AB4" i="24"/>
  <c r="Q5" i="24"/>
  <c r="AA5" i="20" l="1"/>
  <c r="AD4" i="24"/>
  <c r="Q13" i="10" l="1"/>
  <c r="AB13" i="10" s="1"/>
  <c r="Q14" i="10"/>
  <c r="AB14" i="10" s="1"/>
  <c r="Q15" i="10"/>
  <c r="AB15" i="10" s="1"/>
  <c r="Q16" i="10"/>
  <c r="AB16" i="10" s="1"/>
  <c r="R13" i="10"/>
  <c r="AC13" i="10" s="1"/>
  <c r="R14" i="10"/>
  <c r="AC14" i="10" s="1"/>
  <c r="R15" i="10"/>
  <c r="AC15" i="10" s="1"/>
  <c r="R16" i="10"/>
  <c r="AC16" i="10" s="1"/>
  <c r="AD13" i="10"/>
  <c r="AF13" i="10"/>
  <c r="AF14" i="10"/>
  <c r="AF15" i="10"/>
  <c r="AF16" i="10"/>
  <c r="AG13" i="10"/>
  <c r="AH13" i="10"/>
  <c r="AH14" i="10"/>
  <c r="AH15" i="10"/>
  <c r="AH16" i="10"/>
  <c r="R17" i="10" l="1"/>
  <c r="AC17" i="10" s="1"/>
  <c r="Q17" i="10"/>
  <c r="AB17" i="10" s="1"/>
  <c r="Q18" i="10"/>
  <c r="AB18" i="10" s="1"/>
  <c r="AM3" i="24" l="1"/>
  <c r="AL3" i="20"/>
  <c r="AF53" i="10" l="1"/>
  <c r="AF52" i="10"/>
  <c r="AF51" i="10"/>
  <c r="AF50" i="10"/>
  <c r="AG50" i="10"/>
  <c r="AH50" i="10"/>
  <c r="AG51" i="10"/>
  <c r="AH51" i="10"/>
  <c r="AG52" i="10"/>
  <c r="AH52" i="10"/>
  <c r="AG53" i="10"/>
  <c r="AH53" i="10"/>
  <c r="Q50" i="10" l="1"/>
  <c r="AB50" i="10" s="1"/>
  <c r="R50" i="10"/>
  <c r="AC50" i="10" s="1"/>
  <c r="AD50" i="10"/>
  <c r="Q51" i="10"/>
  <c r="AB51" i="10" s="1"/>
  <c r="AC51" i="10"/>
  <c r="AD51" i="10"/>
  <c r="Q52" i="10"/>
  <c r="AB52" i="10" s="1"/>
  <c r="R52" i="10"/>
  <c r="AC52" i="10" s="1"/>
  <c r="AD52" i="10"/>
  <c r="Q53" i="10"/>
  <c r="AB53" i="10" s="1"/>
  <c r="R53" i="10"/>
  <c r="AC53" i="10" s="1"/>
  <c r="AD53" i="10"/>
  <c r="AL8" i="20" l="1"/>
  <c r="AA8" i="20"/>
  <c r="Q10" i="10" l="1"/>
  <c r="AB10" i="10" l="1"/>
  <c r="R49" i="10"/>
  <c r="AC49" i="10" s="1"/>
  <c r="R48" i="10"/>
  <c r="AC48" i="10" s="1"/>
  <c r="R47" i="10"/>
  <c r="AC47" i="10" s="1"/>
  <c r="R46" i="10"/>
  <c r="AC46" i="10" s="1"/>
  <c r="R45" i="10"/>
  <c r="AC45" i="10" s="1"/>
  <c r="R44" i="10"/>
  <c r="AC44" i="10" s="1"/>
  <c r="R43" i="10"/>
  <c r="AC43" i="10" s="1"/>
  <c r="R42" i="10"/>
  <c r="AC42" i="10" s="1"/>
  <c r="R41" i="10"/>
  <c r="AC41" i="10" s="1"/>
  <c r="R40" i="10"/>
  <c r="AC40" i="10" s="1"/>
  <c r="R39" i="10"/>
  <c r="AC39" i="10" s="1"/>
  <c r="R38" i="10"/>
  <c r="AC38" i="10" s="1"/>
  <c r="R37" i="10"/>
  <c r="AC37" i="10" s="1"/>
  <c r="R36" i="10"/>
  <c r="AC36" i="10" s="1"/>
  <c r="R35" i="10"/>
  <c r="AC35" i="10" s="1"/>
  <c r="R34" i="10"/>
  <c r="AC34" i="10" s="1"/>
  <c r="R33" i="10"/>
  <c r="AC33" i="10" s="1"/>
  <c r="R32" i="10"/>
  <c r="AC32" i="10" s="1"/>
  <c r="R31" i="10"/>
  <c r="AC31" i="10" s="1"/>
  <c r="R30" i="10"/>
  <c r="AC30" i="10" s="1"/>
  <c r="R29" i="10"/>
  <c r="AC29" i="10" s="1"/>
  <c r="R28" i="10"/>
  <c r="AC28" i="10" s="1"/>
  <c r="R27" i="10"/>
  <c r="AC27" i="10" s="1"/>
  <c r="R26" i="10"/>
  <c r="AC26" i="10" s="1"/>
  <c r="R25" i="10"/>
  <c r="AC25" i="10" s="1"/>
  <c r="R24" i="10"/>
  <c r="AC24" i="10" s="1"/>
  <c r="R23" i="10"/>
  <c r="AC23" i="10" s="1"/>
  <c r="R22" i="10"/>
  <c r="AC22" i="10" s="1"/>
  <c r="R21" i="10"/>
  <c r="AC21" i="10" s="1"/>
  <c r="R20" i="10"/>
  <c r="AC20" i="10" s="1"/>
  <c r="R19" i="10"/>
  <c r="AC19" i="10" s="1"/>
  <c r="R18" i="10"/>
  <c r="AC18" i="10" s="1"/>
  <c r="R12" i="10"/>
  <c r="AC12" i="10" s="1"/>
  <c r="R11" i="10"/>
  <c r="AC11" i="10" s="1"/>
  <c r="R10" i="10"/>
  <c r="Q11" i="10"/>
  <c r="AB11" i="10" s="1"/>
  <c r="AB12" i="10"/>
  <c r="Q19" i="10"/>
  <c r="AB19" i="10" s="1"/>
  <c r="Q20" i="10"/>
  <c r="AB20" i="10" s="1"/>
  <c r="Q21" i="10"/>
  <c r="AB21" i="10" s="1"/>
  <c r="Q22" i="10"/>
  <c r="AB22" i="10" s="1"/>
  <c r="Q23" i="10"/>
  <c r="AB23" i="10" s="1"/>
  <c r="Q24" i="10"/>
  <c r="AB24" i="10" s="1"/>
  <c r="Q25" i="10"/>
  <c r="AB25" i="10" s="1"/>
  <c r="Q26" i="10"/>
  <c r="AB26" i="10" s="1"/>
  <c r="Q27" i="10"/>
  <c r="AB27" i="10" s="1"/>
  <c r="Q28" i="10"/>
  <c r="AB28" i="10" s="1"/>
  <c r="Q29" i="10"/>
  <c r="AB29" i="10" s="1"/>
  <c r="Q30" i="10"/>
  <c r="AB30" i="10" s="1"/>
  <c r="Q31" i="10"/>
  <c r="AB31" i="10" s="1"/>
  <c r="Q32" i="10"/>
  <c r="AB32" i="10" s="1"/>
  <c r="Q33" i="10"/>
  <c r="AB33" i="10" s="1"/>
  <c r="Q34" i="10"/>
  <c r="AB34" i="10" s="1"/>
  <c r="Q35" i="10"/>
  <c r="AB35" i="10" s="1"/>
  <c r="Q36" i="10"/>
  <c r="AB36" i="10" s="1"/>
  <c r="Q37" i="10"/>
  <c r="AB37" i="10" s="1"/>
  <c r="Q38" i="10"/>
  <c r="AB38" i="10" s="1"/>
  <c r="Q39" i="10"/>
  <c r="AB39" i="10" s="1"/>
  <c r="Q40" i="10"/>
  <c r="AB40" i="10" s="1"/>
  <c r="Q41" i="10"/>
  <c r="AB41" i="10" s="1"/>
  <c r="Q42" i="10"/>
  <c r="AB42" i="10" s="1"/>
  <c r="Q43" i="10"/>
  <c r="AB43" i="10" s="1"/>
  <c r="Q44" i="10"/>
  <c r="AB44" i="10" s="1"/>
  <c r="Q45" i="10"/>
  <c r="AB45" i="10" s="1"/>
  <c r="Q46" i="10"/>
  <c r="AB46" i="10" s="1"/>
  <c r="Q47" i="10"/>
  <c r="AB47" i="10" s="1"/>
  <c r="Q48" i="10"/>
  <c r="AB48" i="10" s="1"/>
  <c r="Q49" i="10"/>
  <c r="AB49" i="10" s="1"/>
  <c r="Q3" i="10" l="1"/>
  <c r="R6" i="10"/>
  <c r="R3" i="10"/>
  <c r="Q6" i="10"/>
  <c r="AC10" i="10"/>
  <c r="AB3" i="10"/>
  <c r="AB4" i="10" s="1"/>
  <c r="W8" i="10"/>
  <c r="AH8" i="10" s="1"/>
  <c r="V8" i="10"/>
  <c r="AG8" i="10" s="1"/>
  <c r="AC3" i="10" l="1"/>
  <c r="AC6" i="10"/>
  <c r="AB6" i="10"/>
  <c r="R5" i="10"/>
  <c r="R4" i="10"/>
  <c r="AM4" i="24"/>
  <c r="AL4" i="20"/>
  <c r="AC5" i="10" l="1"/>
  <c r="AC4" i="10"/>
  <c r="AM6" i="24"/>
  <c r="AL6" i="20"/>
  <c r="AL6" i="10" l="1"/>
  <c r="AG47" i="10"/>
  <c r="AG45" i="10"/>
  <c r="AG43" i="10"/>
  <c r="AG39" i="10"/>
  <c r="AG37" i="10"/>
  <c r="AG36" i="10"/>
  <c r="AG33" i="10"/>
  <c r="AG31" i="10"/>
  <c r="AG29" i="10"/>
  <c r="AG27" i="10"/>
  <c r="AG26" i="10"/>
  <c r="AG24" i="10"/>
  <c r="AG20" i="10"/>
  <c r="AG10" i="10"/>
  <c r="AH10" i="10"/>
  <c r="AG11" i="10"/>
  <c r="AH11" i="10"/>
  <c r="AG12" i="10"/>
  <c r="AH12" i="10"/>
  <c r="AH17" i="10"/>
  <c r="AG18" i="10"/>
  <c r="AH18" i="10"/>
  <c r="AG19" i="10"/>
  <c r="AH19" i="10"/>
  <c r="AH20" i="10"/>
  <c r="AG21" i="10"/>
  <c r="AH21" i="10"/>
  <c r="AG22" i="10"/>
  <c r="AH22" i="10"/>
  <c r="AG23" i="10"/>
  <c r="AH23" i="10"/>
  <c r="AH24" i="10"/>
  <c r="AG25" i="10"/>
  <c r="AH25" i="10"/>
  <c r="AH26" i="10"/>
  <c r="AH27" i="10"/>
  <c r="AG28" i="10"/>
  <c r="AH28" i="10"/>
  <c r="AH29" i="10"/>
  <c r="AG30" i="10"/>
  <c r="AH30" i="10"/>
  <c r="AH31" i="10"/>
  <c r="AG32" i="10"/>
  <c r="AH32" i="10"/>
  <c r="AH33" i="10"/>
  <c r="AG34" i="10"/>
  <c r="AH34" i="10"/>
  <c r="AG35" i="10"/>
  <c r="AH35" i="10"/>
  <c r="AH36" i="10"/>
  <c r="AH37" i="10"/>
  <c r="AG38" i="10"/>
  <c r="AH38" i="10"/>
  <c r="AH39" i="10"/>
  <c r="AG40" i="10"/>
  <c r="AH40" i="10"/>
  <c r="AG41" i="10"/>
  <c r="AH41" i="10"/>
  <c r="AG42" i="10"/>
  <c r="AH42" i="10"/>
  <c r="AH43" i="10"/>
  <c r="AG44" i="10"/>
  <c r="AH44" i="10"/>
  <c r="AH45" i="10"/>
  <c r="AG46" i="10"/>
  <c r="AH46" i="10"/>
  <c r="AH47" i="10"/>
  <c r="AG48" i="10"/>
  <c r="AH48" i="10"/>
  <c r="AG49" i="10"/>
  <c r="AH49" i="10"/>
  <c r="AG6" i="10" l="1"/>
  <c r="AG3" i="10"/>
  <c r="AH3" i="10"/>
  <c r="AH4" i="10" s="1"/>
  <c r="AH6" i="10"/>
  <c r="AF4" i="20"/>
  <c r="Q4" i="20"/>
  <c r="AG5" i="10" l="1"/>
  <c r="AG4" i="10"/>
  <c r="Q5" i="20"/>
  <c r="AH5" i="10"/>
  <c r="AF5" i="20"/>
  <c r="AG4" i="20"/>
  <c r="AG5" i="20"/>
  <c r="AM8" i="24" l="1"/>
  <c r="U8" i="10"/>
  <c r="AF8" i="10" s="1"/>
  <c r="T8" i="10"/>
  <c r="AE8" i="10" s="1"/>
  <c r="S8" i="10"/>
  <c r="AD8" i="10" s="1"/>
  <c r="R8" i="10"/>
  <c r="AC8" i="10" s="1"/>
  <c r="Q8" i="10"/>
  <c r="AB8" i="10" s="1"/>
  <c r="AF49" i="10"/>
  <c r="AF48" i="10"/>
  <c r="AF47" i="10"/>
  <c r="AF46" i="10"/>
  <c r="AF45" i="10"/>
  <c r="AF44" i="10"/>
  <c r="AF43" i="10"/>
  <c r="AF42" i="10"/>
  <c r="AF41" i="10"/>
  <c r="AF40" i="10"/>
  <c r="AF39" i="10"/>
  <c r="AF38" i="10"/>
  <c r="AF37" i="10"/>
  <c r="AF36" i="10"/>
  <c r="AF35" i="10"/>
  <c r="AF34" i="10"/>
  <c r="AF33" i="10"/>
  <c r="AF32" i="10"/>
  <c r="AF31" i="10"/>
  <c r="AF30" i="10"/>
  <c r="AF18" i="10"/>
  <c r="AF17" i="10"/>
  <c r="AF12" i="10"/>
  <c r="AF11" i="10"/>
  <c r="AF10" i="10"/>
  <c r="AF6" i="10" l="1"/>
  <c r="AF3" i="10"/>
  <c r="AE5" i="20"/>
  <c r="AE4" i="20"/>
  <c r="AC5" i="20"/>
  <c r="AC4" i="20"/>
  <c r="AD5" i="20"/>
  <c r="AD4" i="20"/>
  <c r="AD10" i="10" l="1"/>
  <c r="AD11" i="10"/>
  <c r="AD12" i="10"/>
  <c r="AD18" i="10"/>
  <c r="AD19" i="10"/>
  <c r="AD21" i="10"/>
  <c r="AD22" i="10"/>
  <c r="AD23" i="10"/>
  <c r="AD24" i="10"/>
  <c r="AD25" i="10"/>
  <c r="AD26" i="10"/>
  <c r="AD27" i="10"/>
  <c r="AD28" i="10"/>
  <c r="AD29" i="10"/>
  <c r="AD30" i="10"/>
  <c r="AD31" i="10"/>
  <c r="AD32" i="10"/>
  <c r="AD33" i="10"/>
  <c r="AD34" i="10"/>
  <c r="AD35" i="10"/>
  <c r="AD36" i="10"/>
  <c r="AD37" i="10"/>
  <c r="AD38" i="10"/>
  <c r="AD39" i="10"/>
  <c r="AD40" i="10"/>
  <c r="AD41" i="10"/>
  <c r="AD42" i="10"/>
  <c r="AD43" i="10"/>
  <c r="AD44" i="10"/>
  <c r="AD45" i="10"/>
  <c r="AD46" i="10"/>
  <c r="AD47" i="10"/>
  <c r="AD48" i="10"/>
  <c r="AD49" i="10"/>
  <c r="AD3" i="10" l="1"/>
  <c r="AD4" i="10" s="1"/>
  <c r="AD6" i="10"/>
  <c r="AF5" i="10"/>
  <c r="AF4" i="10"/>
  <c r="AE5" i="10"/>
  <c r="AE4" i="10"/>
  <c r="AD5" i="10" l="1"/>
  <c r="Q5" i="10"/>
  <c r="Q4" i="10"/>
  <c r="AB5" i="10" l="1"/>
</calcChain>
</file>

<file path=xl/comments1.xml><?xml version="1.0" encoding="utf-8"?>
<comments xmlns="http://schemas.openxmlformats.org/spreadsheetml/2006/main">
  <authors>
    <author>DeGabriele, Thomas</author>
  </authors>
  <commentList>
    <comment ref="B51" authorId="0" shapeId="0">
      <text>
        <r>
          <rPr>
            <b/>
            <sz val="9"/>
            <color indexed="81"/>
            <rFont val="Tahoma"/>
            <family val="2"/>
          </rPr>
          <t>DeGabriele, Thomas:</t>
        </r>
        <r>
          <rPr>
            <sz val="9"/>
            <color indexed="81"/>
            <rFont val="Tahoma"/>
            <family val="2"/>
          </rPr>
          <t xml:space="preserve">
Side channel locations</t>
        </r>
      </text>
    </comment>
  </commentList>
</comments>
</file>

<file path=xl/sharedStrings.xml><?xml version="1.0" encoding="utf-8"?>
<sst xmlns="http://schemas.openxmlformats.org/spreadsheetml/2006/main" count="130" uniqueCount="46">
  <si>
    <t>StplnEastingM</t>
  </si>
  <si>
    <t>Model Run Simulation Results - (Parameters)</t>
  </si>
  <si>
    <t>Model Run Simulation Results - Mean Error (Bias)</t>
  </si>
  <si>
    <t>Mean Error (m)</t>
  </si>
  <si>
    <t>Mean Error (ft)</t>
  </si>
  <si>
    <t>Model Run Simulation Results - Absolute Mean Error</t>
  </si>
  <si>
    <t>Std Dev (m)</t>
  </si>
  <si>
    <t>Mean Error (cm)</t>
  </si>
  <si>
    <t>Mean Error (m/s)</t>
  </si>
  <si>
    <t>Mean Error (cm/s)</t>
  </si>
  <si>
    <t>Mean Error (ft/s)</t>
  </si>
  <si>
    <t>Std Dev (m/s)</t>
  </si>
  <si>
    <t>Difference (m)</t>
  </si>
  <si>
    <t>ABS Difference (m)</t>
  </si>
  <si>
    <t>Outliers</t>
  </si>
  <si>
    <t>Total</t>
  </si>
  <si>
    <t>Percent</t>
  </si>
  <si>
    <t>Point Name</t>
  </si>
  <si>
    <t>Model Ref</t>
  </si>
  <si>
    <t>Axis</t>
  </si>
  <si>
    <t>Depth Measured (m)</t>
  </si>
  <si>
    <t xml:space="preserve">Point Name </t>
  </si>
  <si>
    <t>Comment</t>
  </si>
  <si>
    <t>Veocity Measured (m)</t>
  </si>
  <si>
    <t>WSE Measured (m)</t>
  </si>
  <si>
    <t xml:space="preserve">Revision: </t>
  </si>
  <si>
    <r>
      <t xml:space="preserve">Correlation ( </t>
    </r>
    <r>
      <rPr>
        <b/>
        <i/>
        <sz val="11"/>
        <color rgb="FF0000FF"/>
        <rFont val="Calibri"/>
        <family val="2"/>
        <scheme val="minor"/>
      </rPr>
      <t>r</t>
    </r>
    <r>
      <rPr>
        <b/>
        <sz val="11"/>
        <color rgb="FF0000FF"/>
        <rFont val="Calibri"/>
        <family val="2"/>
        <scheme val="minor"/>
      </rPr>
      <t xml:space="preserve"> )</t>
    </r>
  </si>
  <si>
    <t>Correlation ( r )</t>
  </si>
  <si>
    <t>Correlation</t>
  </si>
  <si>
    <t>Comments</t>
  </si>
  <si>
    <t>Ks=0.1,tr=0.1</t>
  </si>
  <si>
    <t>Ks=2.0_LWD150_SplitBedAdj_K15_,tr=0.1</t>
  </si>
  <si>
    <t>Ks=2.0_LWD150_SplitBedAdj_K15_Rip05,tr=0.1</t>
  </si>
  <si>
    <t>RK3,tr=0.1</t>
  </si>
  <si>
    <t>RK1,tr=0.1</t>
  </si>
  <si>
    <t>RK2,tr=0.1</t>
  </si>
  <si>
    <t>HGR hydrodynamics</t>
  </si>
  <si>
    <t>in hgr with cartoooned bed on oposite side</t>
  </si>
  <si>
    <t>x in m</t>
  </si>
  <si>
    <t>y in m</t>
  </si>
  <si>
    <t>River2D Hydraulic Model of the Lower Bear River Downstream Site</t>
  </si>
  <si>
    <t>Calibration Discharge: 9.05 cms (319.66 cfs)</t>
  </si>
  <si>
    <t>Ks=0.25,tr=0.1</t>
  </si>
  <si>
    <t>Ks=0.05,tr=0.1</t>
  </si>
  <si>
    <t>Ks=0.0025,tr=0.1</t>
  </si>
  <si>
    <t>WSE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</si>
</sst>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4" applyNumberFormat="0" applyAlignment="0" applyProtection="0"/>
    <xf numFmtId="0" fontId="15" fillId="10" borderId="15" applyNumberFormat="0" applyAlignment="0" applyProtection="0"/>
    <xf numFmtId="0" fontId="16" fillId="10" borderId="14" applyNumberFormat="0" applyAlignment="0" applyProtection="0"/>
    <xf numFmtId="0" fontId="17" fillId="0" borderId="16" applyNumberFormat="0" applyFill="0" applyAlignment="0" applyProtection="0"/>
    <xf numFmtId="0" fontId="18" fillId="11" borderId="17" applyNumberFormat="0" applyAlignment="0" applyProtection="0"/>
    <xf numFmtId="0" fontId="19" fillId="0" borderId="0" applyNumberFormat="0" applyFill="0" applyBorder="0" applyAlignment="0" applyProtection="0"/>
    <xf numFmtId="0" fontId="6" fillId="12" borderId="1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1" fillId="36" borderId="0" applyNumberFormat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Border="0" applyAlignment="0"/>
    <xf numFmtId="0" fontId="6" fillId="0" borderId="0"/>
  </cellStyleXfs>
  <cellXfs count="13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wrapText="1"/>
    </xf>
    <xf numFmtId="0" fontId="4" fillId="5" borderId="0" xfId="0" applyFont="1" applyFill="1" applyAlignment="1">
      <alignment vertical="center"/>
    </xf>
    <xf numFmtId="0" fontId="0" fillId="5" borderId="6" xfId="0" applyFill="1" applyBorder="1" applyAlignment="1">
      <alignment horizontal="center"/>
    </xf>
    <xf numFmtId="0" fontId="4" fillId="5" borderId="10" xfId="0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164" fontId="0" fillId="0" borderId="0" xfId="0" applyNumberFormat="1" applyFill="1"/>
    <xf numFmtId="0" fontId="4" fillId="4" borderId="0" xfId="0" applyFont="1" applyFill="1" applyAlignment="1">
      <alignment horizontal="center"/>
    </xf>
    <xf numFmtId="9" fontId="0" fillId="0" borderId="0" xfId="43" applyFont="1"/>
    <xf numFmtId="164" fontId="4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164" fontId="4" fillId="0" borderId="0" xfId="0" applyNumberFormat="1" applyFont="1" applyFill="1" applyBorder="1" applyAlignment="1">
      <alignment horizontal="center"/>
    </xf>
    <xf numFmtId="2" fontId="22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164" fontId="22" fillId="0" borderId="0" xfId="0" applyNumberFormat="1" applyFont="1"/>
    <xf numFmtId="164" fontId="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vertical="top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3" fillId="0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5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quotePrefix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6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37" borderId="1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3" fillId="39" borderId="1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23" fillId="41" borderId="1" xfId="0" applyFont="1" applyFill="1" applyBorder="1" applyAlignment="1">
      <alignment horizontal="center" vertical="center" wrapText="1"/>
    </xf>
    <xf numFmtId="0" fontId="5" fillId="41" borderId="1" xfId="0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42" borderId="1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4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0" fontId="0" fillId="0" borderId="0" xfId="0"/>
    <xf numFmtId="0" fontId="0" fillId="0" borderId="0" xfId="0" applyNumberFormat="1"/>
    <xf numFmtId="0" fontId="0" fillId="4" borderId="0" xfId="0" applyNumberFormat="1" applyFill="1"/>
    <xf numFmtId="0" fontId="0" fillId="0" borderId="0" xfId="0"/>
    <xf numFmtId="0" fontId="0" fillId="0" borderId="0" xfId="0"/>
    <xf numFmtId="166" fontId="0" fillId="0" borderId="0" xfId="0" applyNumberFormat="1"/>
    <xf numFmtId="166" fontId="0" fillId="0" borderId="0" xfId="0" applyNumberFormat="1" applyFill="1"/>
    <xf numFmtId="0" fontId="0" fillId="38" borderId="0" xfId="0" applyFill="1"/>
    <xf numFmtId="0" fontId="0" fillId="43" borderId="0" xfId="0" applyFill="1"/>
    <xf numFmtId="166" fontId="0" fillId="38" borderId="0" xfId="0" applyNumberFormat="1" applyFill="1"/>
    <xf numFmtId="0" fontId="0" fillId="0" borderId="0" xfId="0" applyBorder="1"/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4" fontId="5" fillId="2" borderId="8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5"/>
    <cellStyle name="Normal 3" xfId="44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000"/>
        </patternFill>
      </fill>
    </dxf>
    <dxf>
      <font>
        <color rgb="FF9C0006"/>
      </font>
    </dxf>
    <dxf>
      <font>
        <color rgb="FF9C0006"/>
      </font>
    </dxf>
    <dxf>
      <fill>
        <patternFill>
          <bgColor rgb="FFFFC000"/>
        </patternFill>
      </fill>
    </dxf>
    <dxf>
      <font>
        <color rgb="FF9C0006"/>
      </font>
    </dxf>
    <dxf>
      <fill>
        <patternFill>
          <bgColor rgb="FFFFC000"/>
        </patternFill>
      </fill>
    </dxf>
    <dxf>
      <font>
        <color rgb="FF9C0006"/>
      </font>
    </dxf>
    <dxf>
      <fill>
        <patternFill>
          <bgColor rgb="FFFFC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9237759119627E-2"/>
          <c:y val="2.5132135982082988E-2"/>
          <c:w val="0.88846346806123744"/>
          <c:h val="0.9085642845485452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'WSE Scatter HF'!$E$1:$E$2</c:f>
              <c:numCache>
                <c:formatCode>General</c:formatCode>
                <c:ptCount val="2"/>
                <c:pt idx="0">
                  <c:v>18.5</c:v>
                </c:pt>
                <c:pt idx="1">
                  <c:v>16.75</c:v>
                </c:pt>
              </c:numCache>
            </c:numRef>
          </c:xVal>
          <c:yVal>
            <c:numRef>
              <c:f>'WSE Scatter HF'!$F$1:$F$2</c:f>
              <c:numCache>
                <c:formatCode>General</c:formatCode>
                <c:ptCount val="2"/>
                <c:pt idx="0">
                  <c:v>18.5</c:v>
                </c:pt>
                <c:pt idx="1">
                  <c:v>16.75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'WSE Scatter HF'!$G$8</c:f>
              <c:strCache>
                <c:ptCount val="1"/>
                <c:pt idx="0">
                  <c:v>Ks=0.1,tr=0.1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'WSE Scatter HF'!$G$9:$G$55</c:f>
              <c:numCache>
                <c:formatCode>General</c:formatCode>
                <c:ptCount val="47"/>
                <c:pt idx="0">
                  <c:v>18.127099999999999</c:v>
                </c:pt>
                <c:pt idx="1">
                  <c:v>18.036000000000001</c:v>
                </c:pt>
                <c:pt idx="2">
                  <c:v>18.0213</c:v>
                </c:pt>
                <c:pt idx="3">
                  <c:v>17.991499999999998</c:v>
                </c:pt>
                <c:pt idx="4">
                  <c:v>17.936299999999999</c:v>
                </c:pt>
                <c:pt idx="5">
                  <c:v>17.833400000000001</c:v>
                </c:pt>
                <c:pt idx="6">
                  <c:v>17.829999999999998</c:v>
                </c:pt>
                <c:pt idx="7">
                  <c:v>17.708600000000001</c:v>
                </c:pt>
                <c:pt idx="8">
                  <c:v>17.5943</c:v>
                </c:pt>
                <c:pt idx="9">
                  <c:v>17.591699999999999</c:v>
                </c:pt>
                <c:pt idx="10">
                  <c:v>17.590299999999999</c:v>
                </c:pt>
                <c:pt idx="11">
                  <c:v>17.5898</c:v>
                </c:pt>
                <c:pt idx="12">
                  <c:v>17.565799999999999</c:v>
                </c:pt>
                <c:pt idx="13">
                  <c:v>17.564900000000002</c:v>
                </c:pt>
                <c:pt idx="14">
                  <c:v>17.567399999999999</c:v>
                </c:pt>
                <c:pt idx="15">
                  <c:v>17.563500000000001</c:v>
                </c:pt>
                <c:pt idx="16">
                  <c:v>17.560199999999998</c:v>
                </c:pt>
                <c:pt idx="17">
                  <c:v>17.5566</c:v>
                </c:pt>
                <c:pt idx="18">
                  <c:v>17.547599999999999</c:v>
                </c:pt>
                <c:pt idx="19">
                  <c:v>17.398700000000002</c:v>
                </c:pt>
                <c:pt idx="20">
                  <c:v>17.353899999999999</c:v>
                </c:pt>
                <c:pt idx="21">
                  <c:v>17.189399999999999</c:v>
                </c:pt>
                <c:pt idx="22">
                  <c:v>17.0654</c:v>
                </c:pt>
                <c:pt idx="23">
                  <c:v>17.0532</c:v>
                </c:pt>
                <c:pt idx="24">
                  <c:v>17.045300000000001</c:v>
                </c:pt>
                <c:pt idx="25">
                  <c:v>17.023099999999999</c:v>
                </c:pt>
                <c:pt idx="26">
                  <c:v>17.008099999999999</c:v>
                </c:pt>
                <c:pt idx="27">
                  <c:v>16.9938</c:v>
                </c:pt>
                <c:pt idx="28">
                  <c:v>16.966699999999999</c:v>
                </c:pt>
                <c:pt idx="29">
                  <c:v>16.971699999999998</c:v>
                </c:pt>
                <c:pt idx="30">
                  <c:v>16.971299999999999</c:v>
                </c:pt>
                <c:pt idx="31">
                  <c:v>16.9711</c:v>
                </c:pt>
                <c:pt idx="32">
                  <c:v>17.0138</c:v>
                </c:pt>
                <c:pt idx="33">
                  <c:v>17.011299999999999</c:v>
                </c:pt>
                <c:pt idx="34">
                  <c:v>16.979600000000001</c:v>
                </c:pt>
                <c:pt idx="35">
                  <c:v>16.954899999999999</c:v>
                </c:pt>
                <c:pt idx="36">
                  <c:v>16.952999999999999</c:v>
                </c:pt>
                <c:pt idx="37">
                  <c:v>16.950199999999999</c:v>
                </c:pt>
                <c:pt idx="38">
                  <c:v>16.938700000000001</c:v>
                </c:pt>
                <c:pt idx="39">
                  <c:v>16.93</c:v>
                </c:pt>
                <c:pt idx="40">
                  <c:v>16.924099999999999</c:v>
                </c:pt>
                <c:pt idx="41">
                  <c:v>16.927700000000002</c:v>
                </c:pt>
                <c:pt idx="42">
                  <c:v>17.9101</c:v>
                </c:pt>
                <c:pt idx="43">
                  <c:v>18.000599999999999</c:v>
                </c:pt>
                <c:pt idx="44">
                  <c:v>18.003499999999999</c:v>
                </c:pt>
                <c:pt idx="45">
                  <c:v>18.2653</c:v>
                </c:pt>
                <c:pt idx="46">
                  <c:v>18.2578</c:v>
                </c:pt>
              </c:numCache>
            </c:numRef>
          </c:xVal>
          <c:yVal>
            <c:numRef>
              <c:f>'WSE Scatter HF'!$F$9:$F$55</c:f>
              <c:numCache>
                <c:formatCode>General</c:formatCode>
                <c:ptCount val="4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'WSE Scatter HF'!$H$8</c:f>
              <c:strCache>
                <c:ptCount val="1"/>
                <c:pt idx="0">
                  <c:v>Ks=0.05,tr=0.1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'WSE Scatter HF'!$H$9:$H$95</c:f>
              <c:numCache>
                <c:formatCode>General</c:formatCode>
                <c:ptCount val="87"/>
                <c:pt idx="0">
                  <c:v>18.107800000000001</c:v>
                </c:pt>
                <c:pt idx="1">
                  <c:v>18.0107</c:v>
                </c:pt>
                <c:pt idx="2">
                  <c:v>17.9968</c:v>
                </c:pt>
                <c:pt idx="3">
                  <c:v>17.968</c:v>
                </c:pt>
                <c:pt idx="4">
                  <c:v>17.915500000000002</c:v>
                </c:pt>
                <c:pt idx="5">
                  <c:v>17.813700000000001</c:v>
                </c:pt>
                <c:pt idx="6">
                  <c:v>17.813600000000001</c:v>
                </c:pt>
                <c:pt idx="7">
                  <c:v>17.6905</c:v>
                </c:pt>
                <c:pt idx="8">
                  <c:v>17.5807</c:v>
                </c:pt>
                <c:pt idx="9">
                  <c:v>17.5777</c:v>
                </c:pt>
                <c:pt idx="10">
                  <c:v>17.576899999999998</c:v>
                </c:pt>
                <c:pt idx="11">
                  <c:v>17.575399999999998</c:v>
                </c:pt>
                <c:pt idx="12">
                  <c:v>17.5566</c:v>
                </c:pt>
                <c:pt idx="13">
                  <c:v>17.555900000000001</c:v>
                </c:pt>
                <c:pt idx="14">
                  <c:v>17.5581</c:v>
                </c:pt>
                <c:pt idx="15">
                  <c:v>17.555099999999999</c:v>
                </c:pt>
                <c:pt idx="16">
                  <c:v>17.552099999999999</c:v>
                </c:pt>
                <c:pt idx="17">
                  <c:v>17.549099999999999</c:v>
                </c:pt>
                <c:pt idx="18">
                  <c:v>17.540800000000001</c:v>
                </c:pt>
                <c:pt idx="19">
                  <c:v>17.375800000000002</c:v>
                </c:pt>
                <c:pt idx="20">
                  <c:v>17.343399999999999</c:v>
                </c:pt>
                <c:pt idx="21">
                  <c:v>17.194099999999999</c:v>
                </c:pt>
                <c:pt idx="22">
                  <c:v>17.038799999999998</c:v>
                </c:pt>
                <c:pt idx="23">
                  <c:v>17.025700000000001</c:v>
                </c:pt>
                <c:pt idx="24">
                  <c:v>17.0183</c:v>
                </c:pt>
                <c:pt idx="25">
                  <c:v>16.994599999999998</c:v>
                </c:pt>
                <c:pt idx="26">
                  <c:v>16.979500000000002</c:v>
                </c:pt>
                <c:pt idx="27">
                  <c:v>16.965599999999998</c:v>
                </c:pt>
                <c:pt idx="28">
                  <c:v>16.9438</c:v>
                </c:pt>
                <c:pt idx="29">
                  <c:v>16.945499999999999</c:v>
                </c:pt>
                <c:pt idx="30">
                  <c:v>16.946200000000001</c:v>
                </c:pt>
                <c:pt idx="31">
                  <c:v>16.948</c:v>
                </c:pt>
                <c:pt idx="32">
                  <c:v>16.985099999999999</c:v>
                </c:pt>
                <c:pt idx="33">
                  <c:v>16.9846</c:v>
                </c:pt>
                <c:pt idx="34">
                  <c:v>16.955200000000001</c:v>
                </c:pt>
                <c:pt idx="35">
                  <c:v>16.934000000000001</c:v>
                </c:pt>
                <c:pt idx="36">
                  <c:v>16.932200000000002</c:v>
                </c:pt>
                <c:pt idx="37">
                  <c:v>16.929600000000001</c:v>
                </c:pt>
                <c:pt idx="38">
                  <c:v>16.918099999999999</c:v>
                </c:pt>
                <c:pt idx="39">
                  <c:v>16.909099999999999</c:v>
                </c:pt>
                <c:pt idx="40">
                  <c:v>16.9038</c:v>
                </c:pt>
                <c:pt idx="41">
                  <c:v>16.9085</c:v>
                </c:pt>
                <c:pt idx="42">
                  <c:v>17.900200000000002</c:v>
                </c:pt>
                <c:pt idx="43">
                  <c:v>17.994900000000001</c:v>
                </c:pt>
                <c:pt idx="44">
                  <c:v>17.991599999999998</c:v>
                </c:pt>
                <c:pt idx="45">
                  <c:v>18.255199999999999</c:v>
                </c:pt>
                <c:pt idx="46">
                  <c:v>18.2469</c:v>
                </c:pt>
              </c:numCache>
            </c:numRef>
          </c:xVal>
          <c:yVal>
            <c:numRef>
              <c:f>'WSE Scatter HF'!$F$9:$F$95</c:f>
              <c:numCache>
                <c:formatCode>General</c:formatCode>
                <c:ptCount val="8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'WSE Scatter HF'!$I$8</c:f>
              <c:strCache>
                <c:ptCount val="1"/>
                <c:pt idx="0">
                  <c:v>Ks=0.25,tr=0.1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'WSE Scatter HF'!$I$9:$I$95</c:f>
              <c:numCache>
                <c:formatCode>General</c:formatCode>
                <c:ptCount val="87"/>
                <c:pt idx="0">
                  <c:v>18.1676</c:v>
                </c:pt>
                <c:pt idx="1">
                  <c:v>18.0855</c:v>
                </c:pt>
                <c:pt idx="2">
                  <c:v>18.070599999999999</c:v>
                </c:pt>
                <c:pt idx="3">
                  <c:v>18.038</c:v>
                </c:pt>
                <c:pt idx="4">
                  <c:v>17.976800000000001</c:v>
                </c:pt>
                <c:pt idx="5">
                  <c:v>17.871300000000002</c:v>
                </c:pt>
                <c:pt idx="6">
                  <c:v>17.862200000000001</c:v>
                </c:pt>
                <c:pt idx="7">
                  <c:v>17.7454</c:v>
                </c:pt>
                <c:pt idx="8">
                  <c:v>17.6267</c:v>
                </c:pt>
                <c:pt idx="9">
                  <c:v>17.6235</c:v>
                </c:pt>
                <c:pt idx="10">
                  <c:v>17.6203</c:v>
                </c:pt>
                <c:pt idx="11">
                  <c:v>17.619700000000002</c:v>
                </c:pt>
                <c:pt idx="12">
                  <c:v>17.587700000000002</c:v>
                </c:pt>
                <c:pt idx="13">
                  <c:v>17.586400000000001</c:v>
                </c:pt>
                <c:pt idx="14">
                  <c:v>17.589700000000001</c:v>
                </c:pt>
                <c:pt idx="15">
                  <c:v>17.584</c:v>
                </c:pt>
                <c:pt idx="16">
                  <c:v>17.579899999999999</c:v>
                </c:pt>
                <c:pt idx="17">
                  <c:v>17.575299999999999</c:v>
                </c:pt>
                <c:pt idx="18">
                  <c:v>17.565000000000001</c:v>
                </c:pt>
                <c:pt idx="19">
                  <c:v>17.4404</c:v>
                </c:pt>
                <c:pt idx="20">
                  <c:v>17.374400000000001</c:v>
                </c:pt>
                <c:pt idx="21">
                  <c:v>17.199200000000001</c:v>
                </c:pt>
                <c:pt idx="22">
                  <c:v>17.116</c:v>
                </c:pt>
                <c:pt idx="23">
                  <c:v>17.104900000000001</c:v>
                </c:pt>
                <c:pt idx="24">
                  <c:v>17.096299999999999</c:v>
                </c:pt>
                <c:pt idx="25">
                  <c:v>17.075900000000001</c:v>
                </c:pt>
                <c:pt idx="26">
                  <c:v>17.060700000000001</c:v>
                </c:pt>
                <c:pt idx="27">
                  <c:v>17.0459</c:v>
                </c:pt>
                <c:pt idx="28">
                  <c:v>17.011800000000001</c:v>
                </c:pt>
                <c:pt idx="29">
                  <c:v>17.014600000000002</c:v>
                </c:pt>
                <c:pt idx="30">
                  <c:v>17.0139</c:v>
                </c:pt>
                <c:pt idx="31">
                  <c:v>17.013200000000001</c:v>
                </c:pt>
                <c:pt idx="32">
                  <c:v>17.067599999999999</c:v>
                </c:pt>
                <c:pt idx="33">
                  <c:v>17.0609</c:v>
                </c:pt>
                <c:pt idx="34">
                  <c:v>17.023900000000001</c:v>
                </c:pt>
                <c:pt idx="35">
                  <c:v>16.994499999999999</c:v>
                </c:pt>
                <c:pt idx="36">
                  <c:v>16.9925</c:v>
                </c:pt>
                <c:pt idx="37">
                  <c:v>16.989599999999999</c:v>
                </c:pt>
                <c:pt idx="38">
                  <c:v>16.978300000000001</c:v>
                </c:pt>
                <c:pt idx="39">
                  <c:v>16.969799999999999</c:v>
                </c:pt>
                <c:pt idx="40">
                  <c:v>16.963200000000001</c:v>
                </c:pt>
                <c:pt idx="41">
                  <c:v>16.9664</c:v>
                </c:pt>
                <c:pt idx="42">
                  <c:v>17.933499999999999</c:v>
                </c:pt>
                <c:pt idx="43">
                  <c:v>18.013100000000001</c:v>
                </c:pt>
                <c:pt idx="44">
                  <c:v>18.032299999999999</c:v>
                </c:pt>
                <c:pt idx="45">
                  <c:v>18.287199999999999</c:v>
                </c:pt>
                <c:pt idx="46">
                  <c:v>18.280899999999999</c:v>
                </c:pt>
              </c:numCache>
            </c:numRef>
          </c:xVal>
          <c:yVal>
            <c:numRef>
              <c:f>'WSE Scatter HF'!$F$9:$F$95</c:f>
              <c:numCache>
                <c:formatCode>General</c:formatCode>
                <c:ptCount val="8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'WSE Scatter HF'!$J$8</c:f>
              <c:strCache>
                <c:ptCount val="1"/>
                <c:pt idx="0">
                  <c:v>Ks=0.0025,tr=0.1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numRef>
              <c:f>'WSE Scatter HF'!$J$9:$J$95</c:f>
              <c:numCache>
                <c:formatCode>General</c:formatCode>
                <c:ptCount val="87"/>
                <c:pt idx="0">
                  <c:v>18.070900000000002</c:v>
                </c:pt>
                <c:pt idx="1">
                  <c:v>17.950199999999999</c:v>
                </c:pt>
                <c:pt idx="2">
                  <c:v>17.9373</c:v>
                </c:pt>
                <c:pt idx="3">
                  <c:v>17.9101</c:v>
                </c:pt>
                <c:pt idx="4">
                  <c:v>17.8569</c:v>
                </c:pt>
                <c:pt idx="5">
                  <c:v>17.777000000000001</c:v>
                </c:pt>
                <c:pt idx="6">
                  <c:v>17.7788</c:v>
                </c:pt>
                <c:pt idx="7">
                  <c:v>17.6388</c:v>
                </c:pt>
                <c:pt idx="8">
                  <c:v>17.554600000000001</c:v>
                </c:pt>
                <c:pt idx="9">
                  <c:v>17.552099999999999</c:v>
                </c:pt>
                <c:pt idx="10">
                  <c:v>17.553599999999999</c:v>
                </c:pt>
                <c:pt idx="11">
                  <c:v>17.5503</c:v>
                </c:pt>
                <c:pt idx="12">
                  <c:v>17.541699999999999</c:v>
                </c:pt>
                <c:pt idx="13">
                  <c:v>17.541399999999999</c:v>
                </c:pt>
                <c:pt idx="14">
                  <c:v>17.5426</c:v>
                </c:pt>
                <c:pt idx="15">
                  <c:v>17.542000000000002</c:v>
                </c:pt>
                <c:pt idx="16">
                  <c:v>17.539899999999999</c:v>
                </c:pt>
                <c:pt idx="17">
                  <c:v>17.5383</c:v>
                </c:pt>
                <c:pt idx="18">
                  <c:v>17.5319</c:v>
                </c:pt>
                <c:pt idx="19">
                  <c:v>17.344100000000001</c:v>
                </c:pt>
                <c:pt idx="20">
                  <c:v>17.3217</c:v>
                </c:pt>
                <c:pt idx="21">
                  <c:v>17.202000000000002</c:v>
                </c:pt>
                <c:pt idx="22">
                  <c:v>16.978899999999999</c:v>
                </c:pt>
                <c:pt idx="23">
                  <c:v>16.9649</c:v>
                </c:pt>
                <c:pt idx="24">
                  <c:v>16.9634</c:v>
                </c:pt>
                <c:pt idx="25">
                  <c:v>16.930599999999998</c:v>
                </c:pt>
                <c:pt idx="26">
                  <c:v>16.915800000000001</c:v>
                </c:pt>
                <c:pt idx="27">
                  <c:v>16.902699999999999</c:v>
                </c:pt>
                <c:pt idx="28">
                  <c:v>16.8962</c:v>
                </c:pt>
                <c:pt idx="29">
                  <c:v>16.895700000000001</c:v>
                </c:pt>
                <c:pt idx="30">
                  <c:v>16.895800000000001</c:v>
                </c:pt>
                <c:pt idx="31">
                  <c:v>16.8932</c:v>
                </c:pt>
                <c:pt idx="32">
                  <c:v>16.921199999999999</c:v>
                </c:pt>
                <c:pt idx="33">
                  <c:v>16.9221</c:v>
                </c:pt>
                <c:pt idx="34">
                  <c:v>16.900200000000002</c:v>
                </c:pt>
                <c:pt idx="35">
                  <c:v>16.888999999999999</c:v>
                </c:pt>
                <c:pt idx="36">
                  <c:v>16.888100000000001</c:v>
                </c:pt>
                <c:pt idx="37">
                  <c:v>16.886600000000001</c:v>
                </c:pt>
                <c:pt idx="38">
                  <c:v>16.876300000000001</c:v>
                </c:pt>
                <c:pt idx="39">
                  <c:v>16.8674</c:v>
                </c:pt>
                <c:pt idx="40">
                  <c:v>16.863199999999999</c:v>
                </c:pt>
                <c:pt idx="41">
                  <c:v>16.8672</c:v>
                </c:pt>
                <c:pt idx="42">
                  <c:v>17.868200000000002</c:v>
                </c:pt>
                <c:pt idx="43">
                  <c:v>17.981200000000001</c:v>
                </c:pt>
                <c:pt idx="44">
                  <c:v>17.964300000000001</c:v>
                </c:pt>
                <c:pt idx="45">
                  <c:v>18.234999999999999</c:v>
                </c:pt>
                <c:pt idx="46">
                  <c:v>18.225200000000001</c:v>
                </c:pt>
              </c:numCache>
            </c:numRef>
          </c:xVal>
          <c:yVal>
            <c:numRef>
              <c:f>'WSE Scatter HF'!$F$9:$F$95</c:f>
              <c:numCache>
                <c:formatCode>General</c:formatCode>
                <c:ptCount val="8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690424"/>
        <c:axId val="574684152"/>
      </c:scatterChart>
      <c:valAx>
        <c:axId val="574690424"/>
        <c:scaling>
          <c:orientation val="minMax"/>
          <c:max val="18.5"/>
          <c:min val="16.75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Modeled WSE (m)</a:t>
                </a:r>
              </a:p>
            </c:rich>
          </c:tx>
          <c:layout>
            <c:manualLayout>
              <c:xMode val="edge"/>
              <c:yMode val="edge"/>
              <c:x val="0.42056647944757647"/>
              <c:y val="0.9616503331911034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74684152"/>
        <c:crosses val="autoZero"/>
        <c:crossBetween val="midCat"/>
      </c:valAx>
      <c:valAx>
        <c:axId val="574684152"/>
        <c:scaling>
          <c:orientation val="minMax"/>
          <c:max val="18.5"/>
          <c:min val="16.75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Measured WSE (m)</a:t>
                </a:r>
              </a:p>
            </c:rich>
          </c:tx>
          <c:layout>
            <c:manualLayout>
              <c:xMode val="edge"/>
              <c:yMode val="edge"/>
              <c:x val="1.6168880960660693E-2"/>
              <c:y val="0.332599279351157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74690424"/>
        <c:crosses val="autoZero"/>
        <c:crossBetween val="midCat"/>
        <c:minorUnit val="0.1"/>
      </c:valAx>
    </c:plotArea>
    <c:legend>
      <c:legendPos val="l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4473307110576658"/>
          <c:y val="6.2603338390876173E-2"/>
          <c:w val="0.20588332125465719"/>
          <c:h val="0.16291983880500335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9237759119627E-2"/>
          <c:y val="2.5132135982082988E-2"/>
          <c:w val="0.88846346806123744"/>
          <c:h val="0.90856428454854521"/>
        </c:manualLayout>
      </c:layout>
      <c:scatterChart>
        <c:scatterStyle val="lineMarker"/>
        <c:varyColors val="0"/>
        <c:ser>
          <c:idx val="1"/>
          <c:order val="0"/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'WSE Scatter HF'!$E$1:$E$2</c:f>
              <c:numCache>
                <c:formatCode>General</c:formatCode>
                <c:ptCount val="2"/>
                <c:pt idx="0">
                  <c:v>18.5</c:v>
                </c:pt>
                <c:pt idx="1">
                  <c:v>16.75</c:v>
                </c:pt>
              </c:numCache>
            </c:numRef>
          </c:xVal>
          <c:yVal>
            <c:numRef>
              <c:f>'WSE Scatter HF'!$F$1:$F$2</c:f>
              <c:numCache>
                <c:formatCode>General</c:formatCode>
                <c:ptCount val="2"/>
                <c:pt idx="0">
                  <c:v>18.5</c:v>
                </c:pt>
                <c:pt idx="1">
                  <c:v>16.75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'WSE Scatter HF'!$K$8</c:f>
              <c:strCache>
                <c:ptCount val="1"/>
                <c:pt idx="0">
                  <c:v>RK1,tr=0.1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'WSE Scatter HF'!$K$9:$K$95</c:f>
              <c:numCache>
                <c:formatCode>General</c:formatCode>
                <c:ptCount val="87"/>
                <c:pt idx="0">
                  <c:v>18.140799999999999</c:v>
                </c:pt>
                <c:pt idx="1">
                  <c:v>18.0261</c:v>
                </c:pt>
                <c:pt idx="2">
                  <c:v>18.013999999999999</c:v>
                </c:pt>
                <c:pt idx="3">
                  <c:v>17.988700000000001</c:v>
                </c:pt>
                <c:pt idx="4">
                  <c:v>17.933599999999998</c:v>
                </c:pt>
                <c:pt idx="5">
                  <c:v>17.818100000000001</c:v>
                </c:pt>
                <c:pt idx="6">
                  <c:v>17.813500000000001</c:v>
                </c:pt>
                <c:pt idx="7">
                  <c:v>17.683199999999999</c:v>
                </c:pt>
                <c:pt idx="8">
                  <c:v>17.560099999999998</c:v>
                </c:pt>
                <c:pt idx="9">
                  <c:v>17.557300000000001</c:v>
                </c:pt>
                <c:pt idx="10">
                  <c:v>17.5581</c:v>
                </c:pt>
                <c:pt idx="11">
                  <c:v>17.5566</c:v>
                </c:pt>
                <c:pt idx="12">
                  <c:v>17.547699999999999</c:v>
                </c:pt>
                <c:pt idx="13">
                  <c:v>17.5473</c:v>
                </c:pt>
                <c:pt idx="14">
                  <c:v>17.5487</c:v>
                </c:pt>
                <c:pt idx="15">
                  <c:v>17.547599999999999</c:v>
                </c:pt>
                <c:pt idx="16">
                  <c:v>17.545300000000001</c:v>
                </c:pt>
                <c:pt idx="17">
                  <c:v>17.543199999999999</c:v>
                </c:pt>
                <c:pt idx="18">
                  <c:v>17.536899999999999</c:v>
                </c:pt>
                <c:pt idx="19">
                  <c:v>17.39</c:v>
                </c:pt>
                <c:pt idx="20">
                  <c:v>17.347200000000001</c:v>
                </c:pt>
                <c:pt idx="21">
                  <c:v>17.1891</c:v>
                </c:pt>
                <c:pt idx="22">
                  <c:v>17.069900000000001</c:v>
                </c:pt>
                <c:pt idx="23">
                  <c:v>17.056999999999999</c:v>
                </c:pt>
                <c:pt idx="24">
                  <c:v>17.0473</c:v>
                </c:pt>
                <c:pt idx="25">
                  <c:v>17.021100000000001</c:v>
                </c:pt>
                <c:pt idx="26">
                  <c:v>17.001100000000001</c:v>
                </c:pt>
                <c:pt idx="27">
                  <c:v>16.9803</c:v>
                </c:pt>
                <c:pt idx="28">
                  <c:v>16.950800000000001</c:v>
                </c:pt>
                <c:pt idx="29">
                  <c:v>16.9422</c:v>
                </c:pt>
                <c:pt idx="30">
                  <c:v>16.949300000000001</c:v>
                </c:pt>
                <c:pt idx="31">
                  <c:v>16.946999999999999</c:v>
                </c:pt>
                <c:pt idx="32">
                  <c:v>17.010999999999999</c:v>
                </c:pt>
                <c:pt idx="33">
                  <c:v>17.002700000000001</c:v>
                </c:pt>
                <c:pt idx="34">
                  <c:v>16.955400000000001</c:v>
                </c:pt>
                <c:pt idx="35">
                  <c:v>16.933399999999999</c:v>
                </c:pt>
                <c:pt idx="36">
                  <c:v>16.9315</c:v>
                </c:pt>
                <c:pt idx="37">
                  <c:v>16.928899999999999</c:v>
                </c:pt>
                <c:pt idx="38">
                  <c:v>16.917300000000001</c:v>
                </c:pt>
                <c:pt idx="39">
                  <c:v>16.908200000000001</c:v>
                </c:pt>
                <c:pt idx="40">
                  <c:v>16.902799999999999</c:v>
                </c:pt>
                <c:pt idx="41">
                  <c:v>16.907499999999999</c:v>
                </c:pt>
                <c:pt idx="42">
                  <c:v>17.929600000000001</c:v>
                </c:pt>
                <c:pt idx="43">
                  <c:v>18.010100000000001</c:v>
                </c:pt>
                <c:pt idx="44">
                  <c:v>18.035799999999998</c:v>
                </c:pt>
                <c:pt idx="45">
                  <c:v>18.261900000000001</c:v>
                </c:pt>
                <c:pt idx="46">
                  <c:v>18.253399999999999</c:v>
                </c:pt>
              </c:numCache>
            </c:numRef>
          </c:xVal>
          <c:yVal>
            <c:numRef>
              <c:f>'WSE Scatter HF'!$F$9:$F$95</c:f>
              <c:numCache>
                <c:formatCode>General</c:formatCode>
                <c:ptCount val="8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'WSE Scatter HF'!$L$8</c:f>
              <c:strCache>
                <c:ptCount val="1"/>
                <c:pt idx="0">
                  <c:v>RK2,tr=0.1</c:v>
                </c:pt>
              </c:strCache>
            </c:strRef>
          </c:tx>
          <c:spPr>
            <a:ln w="28575">
              <a:noFill/>
            </a:ln>
          </c:spPr>
          <c:xVal>
            <c:numRef>
              <c:f>'WSE Scatter HF'!$L$9:$L$95</c:f>
              <c:numCache>
                <c:formatCode>General</c:formatCode>
                <c:ptCount val="87"/>
                <c:pt idx="0">
                  <c:v>18.141200000000001</c:v>
                </c:pt>
                <c:pt idx="1">
                  <c:v>18.026700000000002</c:v>
                </c:pt>
                <c:pt idx="2">
                  <c:v>18.014600000000002</c:v>
                </c:pt>
                <c:pt idx="3">
                  <c:v>17.9893</c:v>
                </c:pt>
                <c:pt idx="4">
                  <c:v>17.934000000000001</c:v>
                </c:pt>
                <c:pt idx="5">
                  <c:v>17.817699999999999</c:v>
                </c:pt>
                <c:pt idx="6">
                  <c:v>17.8126</c:v>
                </c:pt>
                <c:pt idx="7">
                  <c:v>17.683399999999999</c:v>
                </c:pt>
                <c:pt idx="8">
                  <c:v>17.5563</c:v>
                </c:pt>
                <c:pt idx="9">
                  <c:v>17.5562</c:v>
                </c:pt>
                <c:pt idx="10">
                  <c:v>17.557700000000001</c:v>
                </c:pt>
                <c:pt idx="11">
                  <c:v>17.558399999999999</c:v>
                </c:pt>
                <c:pt idx="12">
                  <c:v>17.5471</c:v>
                </c:pt>
                <c:pt idx="13">
                  <c:v>17.546700000000001</c:v>
                </c:pt>
                <c:pt idx="14">
                  <c:v>17.547999999999998</c:v>
                </c:pt>
                <c:pt idx="15">
                  <c:v>17.547000000000001</c:v>
                </c:pt>
                <c:pt idx="16">
                  <c:v>17.544699999999999</c:v>
                </c:pt>
                <c:pt idx="17">
                  <c:v>17.5426</c:v>
                </c:pt>
                <c:pt idx="18">
                  <c:v>17.536200000000001</c:v>
                </c:pt>
                <c:pt idx="19">
                  <c:v>17.377800000000001</c:v>
                </c:pt>
                <c:pt idx="20">
                  <c:v>17.318000000000001</c:v>
                </c:pt>
                <c:pt idx="21">
                  <c:v>17.163699999999999</c:v>
                </c:pt>
                <c:pt idx="22">
                  <c:v>17.068999999999999</c:v>
                </c:pt>
                <c:pt idx="23">
                  <c:v>17.057200000000002</c:v>
                </c:pt>
                <c:pt idx="24">
                  <c:v>17.0473</c:v>
                </c:pt>
                <c:pt idx="25">
                  <c:v>17.020800000000001</c:v>
                </c:pt>
                <c:pt idx="26">
                  <c:v>17.000599999999999</c:v>
                </c:pt>
                <c:pt idx="27">
                  <c:v>16.979700000000001</c:v>
                </c:pt>
                <c:pt idx="28">
                  <c:v>16.950900000000001</c:v>
                </c:pt>
                <c:pt idx="29">
                  <c:v>16.942399999999999</c:v>
                </c:pt>
                <c:pt idx="30">
                  <c:v>16.949300000000001</c:v>
                </c:pt>
                <c:pt idx="31">
                  <c:v>16.946100000000001</c:v>
                </c:pt>
                <c:pt idx="32">
                  <c:v>17.0106</c:v>
                </c:pt>
                <c:pt idx="33">
                  <c:v>17.002199999999998</c:v>
                </c:pt>
                <c:pt idx="34">
                  <c:v>16.954599999999999</c:v>
                </c:pt>
                <c:pt idx="35">
                  <c:v>16.9329</c:v>
                </c:pt>
                <c:pt idx="36">
                  <c:v>16.931000000000001</c:v>
                </c:pt>
                <c:pt idx="37">
                  <c:v>16.9285</c:v>
                </c:pt>
                <c:pt idx="38">
                  <c:v>16.916899999999998</c:v>
                </c:pt>
                <c:pt idx="39">
                  <c:v>16.908000000000001</c:v>
                </c:pt>
                <c:pt idx="40">
                  <c:v>16.9025</c:v>
                </c:pt>
                <c:pt idx="41">
                  <c:v>16.906199999999998</c:v>
                </c:pt>
                <c:pt idx="42">
                  <c:v>17.928999999999998</c:v>
                </c:pt>
                <c:pt idx="43">
                  <c:v>18.008700000000001</c:v>
                </c:pt>
                <c:pt idx="44">
                  <c:v>18.036899999999999</c:v>
                </c:pt>
                <c:pt idx="45">
                  <c:v>18.311800000000002</c:v>
                </c:pt>
                <c:pt idx="46">
                  <c:v>18.3062</c:v>
                </c:pt>
              </c:numCache>
            </c:numRef>
          </c:xVal>
          <c:yVal>
            <c:numRef>
              <c:f>'WSE Scatter HF'!$F$9:$F$95</c:f>
              <c:numCache>
                <c:formatCode>General</c:formatCode>
                <c:ptCount val="8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'WSE Scatter HF'!$M$8</c:f>
              <c:strCache>
                <c:ptCount val="1"/>
                <c:pt idx="0">
                  <c:v>RK3,tr=0.1</c:v>
                </c:pt>
              </c:strCache>
            </c:strRef>
          </c:tx>
          <c:spPr>
            <a:ln w="28575">
              <a:noFill/>
            </a:ln>
          </c:spPr>
          <c:marker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'WSE Scatter HF'!$M$9:$M$95</c:f>
              <c:numCache>
                <c:formatCode>General</c:formatCode>
                <c:ptCount val="87"/>
                <c:pt idx="0">
                  <c:v>18.141200000000001</c:v>
                </c:pt>
                <c:pt idx="1">
                  <c:v>18.026700000000002</c:v>
                </c:pt>
                <c:pt idx="2">
                  <c:v>18.014600000000002</c:v>
                </c:pt>
                <c:pt idx="3">
                  <c:v>17.9893</c:v>
                </c:pt>
                <c:pt idx="4">
                  <c:v>17.934000000000001</c:v>
                </c:pt>
                <c:pt idx="5">
                  <c:v>17.817</c:v>
                </c:pt>
                <c:pt idx="6">
                  <c:v>17.8125</c:v>
                </c:pt>
                <c:pt idx="7">
                  <c:v>17.682099999999998</c:v>
                </c:pt>
                <c:pt idx="8">
                  <c:v>17.5397</c:v>
                </c:pt>
                <c:pt idx="9">
                  <c:v>17.5412</c:v>
                </c:pt>
                <c:pt idx="10">
                  <c:v>17.543500000000002</c:v>
                </c:pt>
                <c:pt idx="11">
                  <c:v>17.541399999999999</c:v>
                </c:pt>
                <c:pt idx="12">
                  <c:v>17.5319</c:v>
                </c:pt>
                <c:pt idx="13">
                  <c:v>17.531500000000001</c:v>
                </c:pt>
                <c:pt idx="14">
                  <c:v>17.532699999999998</c:v>
                </c:pt>
                <c:pt idx="15">
                  <c:v>17.5322</c:v>
                </c:pt>
                <c:pt idx="16">
                  <c:v>17.529800000000002</c:v>
                </c:pt>
                <c:pt idx="17">
                  <c:v>17.527999999999999</c:v>
                </c:pt>
                <c:pt idx="18">
                  <c:v>17.520299999999999</c:v>
                </c:pt>
                <c:pt idx="19">
                  <c:v>17.354399999999998</c:v>
                </c:pt>
                <c:pt idx="20">
                  <c:v>17.327000000000002</c:v>
                </c:pt>
                <c:pt idx="21">
                  <c:v>17.1921</c:v>
                </c:pt>
                <c:pt idx="22">
                  <c:v>17.070699999999999</c:v>
                </c:pt>
                <c:pt idx="23">
                  <c:v>17.058800000000002</c:v>
                </c:pt>
                <c:pt idx="24">
                  <c:v>17.0488</c:v>
                </c:pt>
                <c:pt idx="25">
                  <c:v>17.022200000000002</c:v>
                </c:pt>
                <c:pt idx="26">
                  <c:v>17.002099999999999</c:v>
                </c:pt>
                <c:pt idx="27">
                  <c:v>16.9815</c:v>
                </c:pt>
                <c:pt idx="28">
                  <c:v>16.938199999999998</c:v>
                </c:pt>
                <c:pt idx="29">
                  <c:v>16.948899999999998</c:v>
                </c:pt>
                <c:pt idx="30">
                  <c:v>16.946000000000002</c:v>
                </c:pt>
                <c:pt idx="31">
                  <c:v>16.948899999999998</c:v>
                </c:pt>
                <c:pt idx="32">
                  <c:v>17.011900000000001</c:v>
                </c:pt>
                <c:pt idx="33">
                  <c:v>17.003599999999999</c:v>
                </c:pt>
                <c:pt idx="34">
                  <c:v>16.956499999999998</c:v>
                </c:pt>
                <c:pt idx="35">
                  <c:v>16.9344</c:v>
                </c:pt>
                <c:pt idx="36">
                  <c:v>16.932600000000001</c:v>
                </c:pt>
                <c:pt idx="37">
                  <c:v>16.93</c:v>
                </c:pt>
                <c:pt idx="38">
                  <c:v>16.918500000000002</c:v>
                </c:pt>
                <c:pt idx="39">
                  <c:v>16.909500000000001</c:v>
                </c:pt>
                <c:pt idx="40">
                  <c:v>16.904199999999999</c:v>
                </c:pt>
                <c:pt idx="41">
                  <c:v>16.908899999999999</c:v>
                </c:pt>
                <c:pt idx="42">
                  <c:v>17.928799999999999</c:v>
                </c:pt>
                <c:pt idx="43">
                  <c:v>18.008600000000001</c:v>
                </c:pt>
                <c:pt idx="44">
                  <c:v>18.0367</c:v>
                </c:pt>
                <c:pt idx="45">
                  <c:v>18.317499999999999</c:v>
                </c:pt>
                <c:pt idx="46">
                  <c:v>18.3126</c:v>
                </c:pt>
              </c:numCache>
            </c:numRef>
          </c:xVal>
          <c:yVal>
            <c:numRef>
              <c:f>'WSE Scatter HF'!$F$9:$F$95</c:f>
              <c:numCache>
                <c:formatCode>General</c:formatCode>
                <c:ptCount val="8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688072"/>
        <c:axId val="574684544"/>
      </c:scatterChart>
      <c:valAx>
        <c:axId val="574688072"/>
        <c:scaling>
          <c:orientation val="minMax"/>
          <c:max val="382.2"/>
          <c:min val="376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Modeled WSE (m)</a:t>
                </a:r>
              </a:p>
            </c:rich>
          </c:tx>
          <c:layout>
            <c:manualLayout>
              <c:xMode val="edge"/>
              <c:yMode val="edge"/>
              <c:x val="0.42056647944757647"/>
              <c:y val="0.9616503331911034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74684544"/>
        <c:crosses val="autoZero"/>
        <c:crossBetween val="midCat"/>
      </c:valAx>
      <c:valAx>
        <c:axId val="574684544"/>
        <c:scaling>
          <c:orientation val="minMax"/>
          <c:max val="382.2"/>
          <c:min val="376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Measured WSE (m)</a:t>
                </a:r>
              </a:p>
            </c:rich>
          </c:tx>
          <c:layout>
            <c:manualLayout>
              <c:xMode val="edge"/>
              <c:yMode val="edge"/>
              <c:x val="1.6168880960660693E-2"/>
              <c:y val="0.3325992793511577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574688072"/>
        <c:crosses val="autoZero"/>
        <c:crossBetween val="midCat"/>
        <c:minorUnit val="0.1"/>
      </c:valAx>
    </c:plotArea>
    <c:legend>
      <c:legendPos val="l"/>
      <c:legendEntry>
        <c:idx val="0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6215464447960884"/>
          <c:y val="8.0615032970297304E-2"/>
          <c:w val="0.12309286004620146"/>
          <c:h val="0.1244508818381263"/>
        </c:manualLayout>
      </c:layout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61471364037859E-2"/>
          <c:y val="1.6769422709669714E-2"/>
          <c:w val="0.86513453880073887"/>
          <c:h val="0.83901358526198355"/>
        </c:manualLayout>
      </c:layout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'Velocity Scatter HF'!$E$1:$F$1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'Velocity Scatter HF'!$E$2:$F$2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'Velocity Scatter HF'!$G$8</c:f>
              <c:strCache>
                <c:ptCount val="1"/>
                <c:pt idx="0">
                  <c:v>Ks=0.1,tr=0.1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  <a:scene3d>
                <a:camera prst="orthographicFront"/>
                <a:lightRig rig="threePt" dir="t"/>
              </a:scene3d>
              <a:sp3d prstMaterial="metal">
                <a:bevelT w="38100" h="57150" prst="angle"/>
              </a:sp3d>
            </c:spPr>
          </c:marker>
          <c:xVal>
            <c:numRef>
              <c:f>'Velocity Scatter HF'!$G$9:$G$56</c:f>
              <c:numCache>
                <c:formatCode>General</c:formatCode>
                <c:ptCount val="48"/>
                <c:pt idx="0">
                  <c:v>0.65849999999999997</c:v>
                </c:pt>
                <c:pt idx="1">
                  <c:v>0.52249999999999996</c:v>
                </c:pt>
                <c:pt idx="2">
                  <c:v>0.60460000000000003</c:v>
                </c:pt>
                <c:pt idx="3">
                  <c:v>0.71309999999999996</c:v>
                </c:pt>
                <c:pt idx="4">
                  <c:v>0.65590000000000004</c:v>
                </c:pt>
                <c:pt idx="5">
                  <c:v>0.44400000000000001</c:v>
                </c:pt>
                <c:pt idx="6">
                  <c:v>0.51390000000000002</c:v>
                </c:pt>
                <c:pt idx="7">
                  <c:v>1.2181</c:v>
                </c:pt>
                <c:pt idx="8">
                  <c:v>0.2571</c:v>
                </c:pt>
                <c:pt idx="9">
                  <c:v>0.36459999999999998</c:v>
                </c:pt>
                <c:pt idx="10">
                  <c:v>0.39689999999999998</c:v>
                </c:pt>
                <c:pt idx="11">
                  <c:v>0.38059999999999999</c:v>
                </c:pt>
                <c:pt idx="12">
                  <c:v>0.4597</c:v>
                </c:pt>
                <c:pt idx="13">
                  <c:v>0.47399999999999998</c:v>
                </c:pt>
                <c:pt idx="14">
                  <c:v>0.4773</c:v>
                </c:pt>
                <c:pt idx="15">
                  <c:v>0.45800000000000002</c:v>
                </c:pt>
                <c:pt idx="16">
                  <c:v>0.4572</c:v>
                </c:pt>
                <c:pt idx="17">
                  <c:v>0.47760000000000002</c:v>
                </c:pt>
                <c:pt idx="18">
                  <c:v>0.59109999999999996</c:v>
                </c:pt>
                <c:pt idx="19">
                  <c:v>1.1576</c:v>
                </c:pt>
                <c:pt idx="20">
                  <c:v>1.0472999999999999</c:v>
                </c:pt>
                <c:pt idx="21">
                  <c:v>1.76</c:v>
                </c:pt>
                <c:pt idx="22">
                  <c:v>0.62860000000000005</c:v>
                </c:pt>
                <c:pt idx="23">
                  <c:v>0.76980000000000004</c:v>
                </c:pt>
                <c:pt idx="24">
                  <c:v>0.78239999999999998</c:v>
                </c:pt>
                <c:pt idx="25">
                  <c:v>0.88739999999999997</c:v>
                </c:pt>
                <c:pt idx="26">
                  <c:v>0.94620000000000004</c:v>
                </c:pt>
                <c:pt idx="27">
                  <c:v>0.79930000000000001</c:v>
                </c:pt>
                <c:pt idx="28">
                  <c:v>8.6499999999999994E-2</c:v>
                </c:pt>
                <c:pt idx="29">
                  <c:v>0.34549999999999997</c:v>
                </c:pt>
                <c:pt idx="30">
                  <c:v>0.16200000000000001</c:v>
                </c:pt>
                <c:pt idx="31">
                  <c:v>0.18240000000000001</c:v>
                </c:pt>
                <c:pt idx="32">
                  <c:v>0.81730000000000003</c:v>
                </c:pt>
                <c:pt idx="33">
                  <c:v>0.57389999999999997</c:v>
                </c:pt>
                <c:pt idx="34">
                  <c:v>0.38429999999999997</c:v>
                </c:pt>
                <c:pt idx="35">
                  <c:v>0.70169999999999999</c:v>
                </c:pt>
                <c:pt idx="36">
                  <c:v>0.7873</c:v>
                </c:pt>
                <c:pt idx="37">
                  <c:v>0.75639999999999996</c:v>
                </c:pt>
                <c:pt idx="38">
                  <c:v>0.81399999999999995</c:v>
                </c:pt>
                <c:pt idx="39">
                  <c:v>0.93159999999999998</c:v>
                </c:pt>
                <c:pt idx="40">
                  <c:v>0.91010000000000002</c:v>
                </c:pt>
                <c:pt idx="41">
                  <c:v>0.7581</c:v>
                </c:pt>
                <c:pt idx="42">
                  <c:v>0.48420000000000002</c:v>
                </c:pt>
                <c:pt idx="43">
                  <c:v>0.67920000000000003</c:v>
                </c:pt>
                <c:pt idx="44">
                  <c:v>0.66100000000000003</c:v>
                </c:pt>
                <c:pt idx="45">
                  <c:v>0.30690000000000001</c:v>
                </c:pt>
                <c:pt idx="46">
                  <c:v>0.57840000000000003</c:v>
                </c:pt>
              </c:numCache>
            </c:numRef>
          </c:xVal>
          <c:yVal>
            <c:numRef>
              <c:f>'Velocity Scatter HF'!$F$9:$F$56</c:f>
              <c:numCache>
                <c:formatCode>General</c:formatCode>
                <c:ptCount val="48"/>
                <c:pt idx="0">
                  <c:v>0.48463200000000006</c:v>
                </c:pt>
                <c:pt idx="1">
                  <c:v>0.47853600000000002</c:v>
                </c:pt>
                <c:pt idx="2">
                  <c:v>0.46634400000000004</c:v>
                </c:pt>
                <c:pt idx="3">
                  <c:v>0.71323199999999998</c:v>
                </c:pt>
                <c:pt idx="4">
                  <c:v>0.71628000000000003</c:v>
                </c:pt>
                <c:pt idx="5">
                  <c:v>0.36576000000000003</c:v>
                </c:pt>
                <c:pt idx="6">
                  <c:v>0.50596799999999997</c:v>
                </c:pt>
                <c:pt idx="7">
                  <c:v>1.2039600000000001</c:v>
                </c:pt>
                <c:pt idx="8">
                  <c:v>0.38709600000000005</c:v>
                </c:pt>
                <c:pt idx="9">
                  <c:v>0.47853600000000002</c:v>
                </c:pt>
                <c:pt idx="10">
                  <c:v>0.32004000000000005</c:v>
                </c:pt>
                <c:pt idx="11">
                  <c:v>0.277368</c:v>
                </c:pt>
                <c:pt idx="12">
                  <c:v>0.47244000000000003</c:v>
                </c:pt>
                <c:pt idx="13">
                  <c:v>0.55473600000000001</c:v>
                </c:pt>
                <c:pt idx="14">
                  <c:v>0.51511200000000001</c:v>
                </c:pt>
                <c:pt idx="15">
                  <c:v>0.49987199999999998</c:v>
                </c:pt>
                <c:pt idx="16">
                  <c:v>0.48158400000000007</c:v>
                </c:pt>
                <c:pt idx="17">
                  <c:v>0.51816000000000006</c:v>
                </c:pt>
                <c:pt idx="18">
                  <c:v>0.46939200000000003</c:v>
                </c:pt>
                <c:pt idx="19">
                  <c:v>0.64922400000000002</c:v>
                </c:pt>
                <c:pt idx="20">
                  <c:v>0.78638400000000008</c:v>
                </c:pt>
                <c:pt idx="21">
                  <c:v>0.81991199999999997</c:v>
                </c:pt>
                <c:pt idx="22">
                  <c:v>0.55473600000000001</c:v>
                </c:pt>
                <c:pt idx="23">
                  <c:v>0.71323199999999998</c:v>
                </c:pt>
                <c:pt idx="24">
                  <c:v>0.65836800000000006</c:v>
                </c:pt>
                <c:pt idx="25">
                  <c:v>0.59740800000000005</c:v>
                </c:pt>
                <c:pt idx="26">
                  <c:v>0.96926400000000013</c:v>
                </c:pt>
                <c:pt idx="27">
                  <c:v>0.65532000000000001</c:v>
                </c:pt>
                <c:pt idx="28">
                  <c:v>0.30784800000000001</c:v>
                </c:pt>
                <c:pt idx="29">
                  <c:v>0.30784800000000001</c:v>
                </c:pt>
                <c:pt idx="30">
                  <c:v>0.13411200000000001</c:v>
                </c:pt>
                <c:pt idx="31">
                  <c:v>0.14630399999999999</c:v>
                </c:pt>
                <c:pt idx="32">
                  <c:v>0.82905600000000013</c:v>
                </c:pt>
                <c:pt idx="33">
                  <c:v>0.51511200000000001</c:v>
                </c:pt>
                <c:pt idx="34">
                  <c:v>0.18288000000000001</c:v>
                </c:pt>
                <c:pt idx="35">
                  <c:v>0.78943200000000002</c:v>
                </c:pt>
                <c:pt idx="36">
                  <c:v>0.73761600000000005</c:v>
                </c:pt>
                <c:pt idx="37">
                  <c:v>0.79552800000000001</c:v>
                </c:pt>
                <c:pt idx="38">
                  <c:v>0.87782400000000005</c:v>
                </c:pt>
                <c:pt idx="39">
                  <c:v>0.85039200000000004</c:v>
                </c:pt>
                <c:pt idx="40">
                  <c:v>1.0058400000000001</c:v>
                </c:pt>
                <c:pt idx="41">
                  <c:v>0.81381599999999998</c:v>
                </c:pt>
                <c:pt idx="42">
                  <c:v>0.41452800000000006</c:v>
                </c:pt>
                <c:pt idx="43">
                  <c:v>0.41757600000000006</c:v>
                </c:pt>
                <c:pt idx="44">
                  <c:v>0.71628000000000003</c:v>
                </c:pt>
                <c:pt idx="45">
                  <c:v>0.30784800000000001</c:v>
                </c:pt>
                <c:pt idx="46">
                  <c:v>0.46024800000000005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'Velocity Scatter HF'!$H$8</c:f>
              <c:strCache>
                <c:ptCount val="1"/>
                <c:pt idx="0">
                  <c:v>Ks=0.05,tr=0.1</c:v>
                </c:pt>
              </c:strCache>
            </c:strRef>
          </c:tx>
          <c:spPr>
            <a:ln w="28575">
              <a:noFill/>
            </a:ln>
          </c:spPr>
          <c:xVal>
            <c:numRef>
              <c:f>'Velocity Scatter HF'!$H$9:$H$56</c:f>
              <c:numCache>
                <c:formatCode>General</c:formatCode>
                <c:ptCount val="48"/>
                <c:pt idx="0">
                  <c:v>0.7056</c:v>
                </c:pt>
                <c:pt idx="1">
                  <c:v>0.50719999999999998</c:v>
                </c:pt>
                <c:pt idx="2">
                  <c:v>0.61460000000000004</c:v>
                </c:pt>
                <c:pt idx="3">
                  <c:v>0.74709999999999999</c:v>
                </c:pt>
                <c:pt idx="4">
                  <c:v>0.71499999999999997</c:v>
                </c:pt>
                <c:pt idx="5">
                  <c:v>0.48089999999999999</c:v>
                </c:pt>
                <c:pt idx="6">
                  <c:v>0.63580000000000003</c:v>
                </c:pt>
                <c:pt idx="7">
                  <c:v>1.2941</c:v>
                </c:pt>
                <c:pt idx="8">
                  <c:v>0.35070000000000001</c:v>
                </c:pt>
                <c:pt idx="9">
                  <c:v>0.37980000000000003</c:v>
                </c:pt>
                <c:pt idx="10">
                  <c:v>0.40770000000000001</c:v>
                </c:pt>
                <c:pt idx="11">
                  <c:v>0.41610000000000003</c:v>
                </c:pt>
                <c:pt idx="12">
                  <c:v>0.46889999999999998</c:v>
                </c:pt>
                <c:pt idx="13">
                  <c:v>0.48980000000000001</c:v>
                </c:pt>
                <c:pt idx="14">
                  <c:v>0.48849999999999999</c:v>
                </c:pt>
                <c:pt idx="15">
                  <c:v>0.46679999999999999</c:v>
                </c:pt>
                <c:pt idx="16">
                  <c:v>0.47339999999999999</c:v>
                </c:pt>
                <c:pt idx="17">
                  <c:v>0.49340000000000001</c:v>
                </c:pt>
                <c:pt idx="18">
                  <c:v>0.5988</c:v>
                </c:pt>
                <c:pt idx="19">
                  <c:v>1.3190999999999999</c:v>
                </c:pt>
                <c:pt idx="20">
                  <c:v>1.1095999999999999</c:v>
                </c:pt>
                <c:pt idx="21">
                  <c:v>1.762</c:v>
                </c:pt>
                <c:pt idx="22">
                  <c:v>0.63749999999999996</c:v>
                </c:pt>
                <c:pt idx="23">
                  <c:v>0.80179999999999996</c:v>
                </c:pt>
                <c:pt idx="24">
                  <c:v>0.81679999999999997</c:v>
                </c:pt>
                <c:pt idx="25">
                  <c:v>0.9405</c:v>
                </c:pt>
                <c:pt idx="26">
                  <c:v>1.0053000000000001</c:v>
                </c:pt>
                <c:pt idx="27">
                  <c:v>0.85550000000000004</c:v>
                </c:pt>
                <c:pt idx="28">
                  <c:v>0.17649999999999999</c:v>
                </c:pt>
                <c:pt idx="29">
                  <c:v>0.21310000000000001</c:v>
                </c:pt>
                <c:pt idx="30">
                  <c:v>5.79E-2</c:v>
                </c:pt>
                <c:pt idx="31">
                  <c:v>8.9399999999999993E-2</c:v>
                </c:pt>
                <c:pt idx="32">
                  <c:v>0.88019999999999998</c:v>
                </c:pt>
                <c:pt idx="33">
                  <c:v>0.62039999999999995</c:v>
                </c:pt>
                <c:pt idx="34">
                  <c:v>0.29599999999999999</c:v>
                </c:pt>
                <c:pt idx="35">
                  <c:v>0.72140000000000004</c:v>
                </c:pt>
                <c:pt idx="36">
                  <c:v>0.82940000000000003</c:v>
                </c:pt>
                <c:pt idx="37">
                  <c:v>0.79430000000000001</c:v>
                </c:pt>
                <c:pt idx="38">
                  <c:v>0.84630000000000005</c:v>
                </c:pt>
                <c:pt idx="39">
                  <c:v>0.98560000000000003</c:v>
                </c:pt>
                <c:pt idx="40">
                  <c:v>0.96389999999999998</c:v>
                </c:pt>
                <c:pt idx="41">
                  <c:v>0.79079999999999995</c:v>
                </c:pt>
                <c:pt idx="42">
                  <c:v>0.46710000000000002</c:v>
                </c:pt>
                <c:pt idx="43">
                  <c:v>0.67889999999999995</c:v>
                </c:pt>
                <c:pt idx="44">
                  <c:v>0.63629999999999998</c:v>
                </c:pt>
                <c:pt idx="45">
                  <c:v>0.2999</c:v>
                </c:pt>
                <c:pt idx="46">
                  <c:v>0.59789999999999999</c:v>
                </c:pt>
              </c:numCache>
            </c:numRef>
          </c:xVal>
          <c:yVal>
            <c:numRef>
              <c:f>'Velocity Scatter HF'!$F$9:$F$56</c:f>
              <c:numCache>
                <c:formatCode>General</c:formatCode>
                <c:ptCount val="48"/>
                <c:pt idx="0">
                  <c:v>0.48463200000000006</c:v>
                </c:pt>
                <c:pt idx="1">
                  <c:v>0.47853600000000002</c:v>
                </c:pt>
                <c:pt idx="2">
                  <c:v>0.46634400000000004</c:v>
                </c:pt>
                <c:pt idx="3">
                  <c:v>0.71323199999999998</c:v>
                </c:pt>
                <c:pt idx="4">
                  <c:v>0.71628000000000003</c:v>
                </c:pt>
                <c:pt idx="5">
                  <c:v>0.36576000000000003</c:v>
                </c:pt>
                <c:pt idx="6">
                  <c:v>0.50596799999999997</c:v>
                </c:pt>
                <c:pt idx="7">
                  <c:v>1.2039600000000001</c:v>
                </c:pt>
                <c:pt idx="8">
                  <c:v>0.38709600000000005</c:v>
                </c:pt>
                <c:pt idx="9">
                  <c:v>0.47853600000000002</c:v>
                </c:pt>
                <c:pt idx="10">
                  <c:v>0.32004000000000005</c:v>
                </c:pt>
                <c:pt idx="11">
                  <c:v>0.277368</c:v>
                </c:pt>
                <c:pt idx="12">
                  <c:v>0.47244000000000003</c:v>
                </c:pt>
                <c:pt idx="13">
                  <c:v>0.55473600000000001</c:v>
                </c:pt>
                <c:pt idx="14">
                  <c:v>0.51511200000000001</c:v>
                </c:pt>
                <c:pt idx="15">
                  <c:v>0.49987199999999998</c:v>
                </c:pt>
                <c:pt idx="16">
                  <c:v>0.48158400000000007</c:v>
                </c:pt>
                <c:pt idx="17">
                  <c:v>0.51816000000000006</c:v>
                </c:pt>
                <c:pt idx="18">
                  <c:v>0.46939200000000003</c:v>
                </c:pt>
                <c:pt idx="19">
                  <c:v>0.64922400000000002</c:v>
                </c:pt>
                <c:pt idx="20">
                  <c:v>0.78638400000000008</c:v>
                </c:pt>
                <c:pt idx="21">
                  <c:v>0.81991199999999997</c:v>
                </c:pt>
                <c:pt idx="22">
                  <c:v>0.55473600000000001</c:v>
                </c:pt>
                <c:pt idx="23">
                  <c:v>0.71323199999999998</c:v>
                </c:pt>
                <c:pt idx="24">
                  <c:v>0.65836800000000006</c:v>
                </c:pt>
                <c:pt idx="25">
                  <c:v>0.59740800000000005</c:v>
                </c:pt>
                <c:pt idx="26">
                  <c:v>0.96926400000000013</c:v>
                </c:pt>
                <c:pt idx="27">
                  <c:v>0.65532000000000001</c:v>
                </c:pt>
                <c:pt idx="28">
                  <c:v>0.30784800000000001</c:v>
                </c:pt>
                <c:pt idx="29">
                  <c:v>0.30784800000000001</c:v>
                </c:pt>
                <c:pt idx="30">
                  <c:v>0.13411200000000001</c:v>
                </c:pt>
                <c:pt idx="31">
                  <c:v>0.14630399999999999</c:v>
                </c:pt>
                <c:pt idx="32">
                  <c:v>0.82905600000000013</c:v>
                </c:pt>
                <c:pt idx="33">
                  <c:v>0.51511200000000001</c:v>
                </c:pt>
                <c:pt idx="34">
                  <c:v>0.18288000000000001</c:v>
                </c:pt>
                <c:pt idx="35">
                  <c:v>0.78943200000000002</c:v>
                </c:pt>
                <c:pt idx="36">
                  <c:v>0.73761600000000005</c:v>
                </c:pt>
                <c:pt idx="37">
                  <c:v>0.79552800000000001</c:v>
                </c:pt>
                <c:pt idx="38">
                  <c:v>0.87782400000000005</c:v>
                </c:pt>
                <c:pt idx="39">
                  <c:v>0.85039200000000004</c:v>
                </c:pt>
                <c:pt idx="40">
                  <c:v>1.0058400000000001</c:v>
                </c:pt>
                <c:pt idx="41">
                  <c:v>0.81381599999999998</c:v>
                </c:pt>
                <c:pt idx="42">
                  <c:v>0.41452800000000006</c:v>
                </c:pt>
                <c:pt idx="43">
                  <c:v>0.41757600000000006</c:v>
                </c:pt>
                <c:pt idx="44">
                  <c:v>0.71628000000000003</c:v>
                </c:pt>
                <c:pt idx="45">
                  <c:v>0.30784800000000001</c:v>
                </c:pt>
                <c:pt idx="46">
                  <c:v>0.46024800000000005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'Velocity Scatter HF'!$I$8</c:f>
              <c:strCache>
                <c:ptCount val="1"/>
                <c:pt idx="0">
                  <c:v>Ks=0.25,tr=0.1</c:v>
                </c:pt>
              </c:strCache>
            </c:strRef>
          </c:tx>
          <c:spPr>
            <a:ln w="28575">
              <a:noFill/>
            </a:ln>
          </c:spPr>
          <c:xVal>
            <c:numRef>
              <c:f>'Velocity Scatter HF'!$I$9:$I$36</c:f>
              <c:numCache>
                <c:formatCode>General</c:formatCode>
                <c:ptCount val="28"/>
                <c:pt idx="0">
                  <c:v>0.58509999999999995</c:v>
                </c:pt>
                <c:pt idx="1">
                  <c:v>0.50390000000000001</c:v>
                </c:pt>
                <c:pt idx="2">
                  <c:v>0.53849999999999998</c:v>
                </c:pt>
                <c:pt idx="3">
                  <c:v>0.63429999999999997</c:v>
                </c:pt>
                <c:pt idx="4">
                  <c:v>0.56940000000000002</c:v>
                </c:pt>
                <c:pt idx="5">
                  <c:v>0.38269999999999998</c:v>
                </c:pt>
                <c:pt idx="6">
                  <c:v>0.37640000000000001</c:v>
                </c:pt>
                <c:pt idx="7">
                  <c:v>1.0996999999999999</c:v>
                </c:pt>
                <c:pt idx="8">
                  <c:v>0.26600000000000001</c:v>
                </c:pt>
                <c:pt idx="9">
                  <c:v>0.37090000000000001</c:v>
                </c:pt>
                <c:pt idx="10">
                  <c:v>0.38080000000000003</c:v>
                </c:pt>
                <c:pt idx="11">
                  <c:v>0.3664</c:v>
                </c:pt>
                <c:pt idx="12">
                  <c:v>0.4365</c:v>
                </c:pt>
                <c:pt idx="13">
                  <c:v>0.44429999999999997</c:v>
                </c:pt>
                <c:pt idx="14">
                  <c:v>0.45590000000000003</c:v>
                </c:pt>
                <c:pt idx="15">
                  <c:v>0.43830000000000002</c:v>
                </c:pt>
                <c:pt idx="16">
                  <c:v>0.42699999999999999</c:v>
                </c:pt>
                <c:pt idx="17">
                  <c:v>0.44900000000000001</c:v>
                </c:pt>
                <c:pt idx="18">
                  <c:v>0.56689999999999996</c:v>
                </c:pt>
                <c:pt idx="19">
                  <c:v>0.91679999999999995</c:v>
                </c:pt>
                <c:pt idx="20">
                  <c:v>0.96879999999999999</c:v>
                </c:pt>
                <c:pt idx="21">
                  <c:v>1.6034999999999999</c:v>
                </c:pt>
                <c:pt idx="22">
                  <c:v>0.59730000000000005</c:v>
                </c:pt>
                <c:pt idx="23">
                  <c:v>0.70140000000000002</c:v>
                </c:pt>
                <c:pt idx="24">
                  <c:v>0.70799999999999996</c:v>
                </c:pt>
                <c:pt idx="25">
                  <c:v>0.78859999999999997</c:v>
                </c:pt>
                <c:pt idx="26">
                  <c:v>0.84609999999999996</c:v>
                </c:pt>
                <c:pt idx="27">
                  <c:v>0.70909999999999995</c:v>
                </c:pt>
              </c:numCache>
            </c:numRef>
          </c:xVal>
          <c:yVal>
            <c:numRef>
              <c:f>'Velocity Scatter HF'!$F$9:$F$36</c:f>
              <c:numCache>
                <c:formatCode>General</c:formatCode>
                <c:ptCount val="28"/>
                <c:pt idx="0">
                  <c:v>0.48463200000000006</c:v>
                </c:pt>
                <c:pt idx="1">
                  <c:v>0.47853600000000002</c:v>
                </c:pt>
                <c:pt idx="2">
                  <c:v>0.46634400000000004</c:v>
                </c:pt>
                <c:pt idx="3">
                  <c:v>0.71323199999999998</c:v>
                </c:pt>
                <c:pt idx="4">
                  <c:v>0.71628000000000003</c:v>
                </c:pt>
                <c:pt idx="5">
                  <c:v>0.36576000000000003</c:v>
                </c:pt>
                <c:pt idx="6">
                  <c:v>0.50596799999999997</c:v>
                </c:pt>
                <c:pt idx="7">
                  <c:v>1.2039600000000001</c:v>
                </c:pt>
                <c:pt idx="8">
                  <c:v>0.38709600000000005</c:v>
                </c:pt>
                <c:pt idx="9">
                  <c:v>0.47853600000000002</c:v>
                </c:pt>
                <c:pt idx="10">
                  <c:v>0.32004000000000005</c:v>
                </c:pt>
                <c:pt idx="11">
                  <c:v>0.277368</c:v>
                </c:pt>
                <c:pt idx="12">
                  <c:v>0.47244000000000003</c:v>
                </c:pt>
                <c:pt idx="13">
                  <c:v>0.55473600000000001</c:v>
                </c:pt>
                <c:pt idx="14">
                  <c:v>0.51511200000000001</c:v>
                </c:pt>
                <c:pt idx="15">
                  <c:v>0.49987199999999998</c:v>
                </c:pt>
                <c:pt idx="16">
                  <c:v>0.48158400000000007</c:v>
                </c:pt>
                <c:pt idx="17">
                  <c:v>0.51816000000000006</c:v>
                </c:pt>
                <c:pt idx="18">
                  <c:v>0.46939200000000003</c:v>
                </c:pt>
                <c:pt idx="19">
                  <c:v>0.64922400000000002</c:v>
                </c:pt>
                <c:pt idx="20">
                  <c:v>0.78638400000000008</c:v>
                </c:pt>
                <c:pt idx="21">
                  <c:v>0.81991199999999997</c:v>
                </c:pt>
                <c:pt idx="22">
                  <c:v>0.55473600000000001</c:v>
                </c:pt>
                <c:pt idx="23">
                  <c:v>0.71323199999999998</c:v>
                </c:pt>
                <c:pt idx="24">
                  <c:v>0.65836800000000006</c:v>
                </c:pt>
                <c:pt idx="25">
                  <c:v>0.59740800000000005</c:v>
                </c:pt>
                <c:pt idx="26">
                  <c:v>0.96926400000000013</c:v>
                </c:pt>
                <c:pt idx="27">
                  <c:v>0.65532000000000001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'Velocity Scatter HF'!$J$8</c:f>
              <c:strCache>
                <c:ptCount val="1"/>
                <c:pt idx="0">
                  <c:v>Ks=0.0025,tr=0.1</c:v>
                </c:pt>
              </c:strCache>
            </c:strRef>
          </c:tx>
          <c:spPr>
            <a:ln w="28575">
              <a:noFill/>
            </a:ln>
          </c:spPr>
          <c:xVal>
            <c:numRef>
              <c:f>'Velocity Scatter HF'!$J$9:$J$56</c:f>
              <c:numCache>
                <c:formatCode>General</c:formatCode>
                <c:ptCount val="48"/>
                <c:pt idx="0">
                  <c:v>0.84560000000000002</c:v>
                </c:pt>
                <c:pt idx="1">
                  <c:v>0.52080000000000004</c:v>
                </c:pt>
                <c:pt idx="2">
                  <c:v>0.59099999999999997</c:v>
                </c:pt>
                <c:pt idx="3">
                  <c:v>0.81699999999999995</c:v>
                </c:pt>
                <c:pt idx="4">
                  <c:v>0.85019999999999996</c:v>
                </c:pt>
                <c:pt idx="5">
                  <c:v>0.59370000000000001</c:v>
                </c:pt>
                <c:pt idx="6">
                  <c:v>1.1060000000000001</c:v>
                </c:pt>
                <c:pt idx="7">
                  <c:v>1.5754999999999999</c:v>
                </c:pt>
                <c:pt idx="8">
                  <c:v>0.33260000000000001</c:v>
                </c:pt>
                <c:pt idx="9">
                  <c:v>0.32490000000000002</c:v>
                </c:pt>
                <c:pt idx="10">
                  <c:v>0.39389999999999997</c:v>
                </c:pt>
                <c:pt idx="11">
                  <c:v>0.3992</c:v>
                </c:pt>
                <c:pt idx="12">
                  <c:v>0.4597</c:v>
                </c:pt>
                <c:pt idx="13">
                  <c:v>0.5171</c:v>
                </c:pt>
                <c:pt idx="14">
                  <c:v>0.52359999999999995</c:v>
                </c:pt>
                <c:pt idx="15">
                  <c:v>0.48899999999999999</c:v>
                </c:pt>
                <c:pt idx="16">
                  <c:v>0.51170000000000004</c:v>
                </c:pt>
                <c:pt idx="17">
                  <c:v>0.53200000000000003</c:v>
                </c:pt>
                <c:pt idx="18">
                  <c:v>0.60189999999999999</c:v>
                </c:pt>
                <c:pt idx="19">
                  <c:v>1.5923</c:v>
                </c:pt>
                <c:pt idx="20">
                  <c:v>1.2905</c:v>
                </c:pt>
                <c:pt idx="21">
                  <c:v>1.7786999999999999</c:v>
                </c:pt>
                <c:pt idx="22">
                  <c:v>0.69079999999999997</c:v>
                </c:pt>
                <c:pt idx="23">
                  <c:v>0.74050000000000005</c:v>
                </c:pt>
                <c:pt idx="24">
                  <c:v>0.96850000000000003</c:v>
                </c:pt>
                <c:pt idx="25">
                  <c:v>0.98350000000000004</c:v>
                </c:pt>
                <c:pt idx="26">
                  <c:v>1.121</c:v>
                </c:pt>
                <c:pt idx="27">
                  <c:v>0.9718</c:v>
                </c:pt>
                <c:pt idx="28">
                  <c:v>5.2699999999999997E-2</c:v>
                </c:pt>
                <c:pt idx="29">
                  <c:v>7.8899999999999998E-2</c:v>
                </c:pt>
                <c:pt idx="30">
                  <c:v>4.7500000000000001E-2</c:v>
                </c:pt>
                <c:pt idx="31">
                  <c:v>0.2051</c:v>
                </c:pt>
                <c:pt idx="32">
                  <c:v>1.0286</c:v>
                </c:pt>
                <c:pt idx="33">
                  <c:v>0.70440000000000003</c:v>
                </c:pt>
                <c:pt idx="34">
                  <c:v>0.2034</c:v>
                </c:pt>
                <c:pt idx="35">
                  <c:v>0.77859999999999996</c:v>
                </c:pt>
                <c:pt idx="36">
                  <c:v>0.94840000000000002</c:v>
                </c:pt>
                <c:pt idx="37">
                  <c:v>0.86</c:v>
                </c:pt>
                <c:pt idx="38">
                  <c:v>0.88660000000000005</c:v>
                </c:pt>
                <c:pt idx="39">
                  <c:v>1.1046</c:v>
                </c:pt>
                <c:pt idx="40">
                  <c:v>1.0891</c:v>
                </c:pt>
                <c:pt idx="41">
                  <c:v>0.86180000000000001</c:v>
                </c:pt>
                <c:pt idx="42">
                  <c:v>0.42070000000000002</c:v>
                </c:pt>
                <c:pt idx="43">
                  <c:v>0.64680000000000004</c:v>
                </c:pt>
                <c:pt idx="44">
                  <c:v>0.61070000000000002</c:v>
                </c:pt>
                <c:pt idx="45">
                  <c:v>0.27650000000000002</c:v>
                </c:pt>
                <c:pt idx="46">
                  <c:v>0.64490000000000003</c:v>
                </c:pt>
              </c:numCache>
            </c:numRef>
          </c:xVal>
          <c:yVal>
            <c:numRef>
              <c:f>'Velocity Scatter HF'!$F$9:$F$56</c:f>
              <c:numCache>
                <c:formatCode>General</c:formatCode>
                <c:ptCount val="48"/>
                <c:pt idx="0">
                  <c:v>0.48463200000000006</c:v>
                </c:pt>
                <c:pt idx="1">
                  <c:v>0.47853600000000002</c:v>
                </c:pt>
                <c:pt idx="2">
                  <c:v>0.46634400000000004</c:v>
                </c:pt>
                <c:pt idx="3">
                  <c:v>0.71323199999999998</c:v>
                </c:pt>
                <c:pt idx="4">
                  <c:v>0.71628000000000003</c:v>
                </c:pt>
                <c:pt idx="5">
                  <c:v>0.36576000000000003</c:v>
                </c:pt>
                <c:pt idx="6">
                  <c:v>0.50596799999999997</c:v>
                </c:pt>
                <c:pt idx="7">
                  <c:v>1.2039600000000001</c:v>
                </c:pt>
                <c:pt idx="8">
                  <c:v>0.38709600000000005</c:v>
                </c:pt>
                <c:pt idx="9">
                  <c:v>0.47853600000000002</c:v>
                </c:pt>
                <c:pt idx="10">
                  <c:v>0.32004000000000005</c:v>
                </c:pt>
                <c:pt idx="11">
                  <c:v>0.277368</c:v>
                </c:pt>
                <c:pt idx="12">
                  <c:v>0.47244000000000003</c:v>
                </c:pt>
                <c:pt idx="13">
                  <c:v>0.55473600000000001</c:v>
                </c:pt>
                <c:pt idx="14">
                  <c:v>0.51511200000000001</c:v>
                </c:pt>
                <c:pt idx="15">
                  <c:v>0.49987199999999998</c:v>
                </c:pt>
                <c:pt idx="16">
                  <c:v>0.48158400000000007</c:v>
                </c:pt>
                <c:pt idx="17">
                  <c:v>0.51816000000000006</c:v>
                </c:pt>
                <c:pt idx="18">
                  <c:v>0.46939200000000003</c:v>
                </c:pt>
                <c:pt idx="19">
                  <c:v>0.64922400000000002</c:v>
                </c:pt>
                <c:pt idx="20">
                  <c:v>0.78638400000000008</c:v>
                </c:pt>
                <c:pt idx="21">
                  <c:v>0.81991199999999997</c:v>
                </c:pt>
                <c:pt idx="22">
                  <c:v>0.55473600000000001</c:v>
                </c:pt>
                <c:pt idx="23">
                  <c:v>0.71323199999999998</c:v>
                </c:pt>
                <c:pt idx="24">
                  <c:v>0.65836800000000006</c:v>
                </c:pt>
                <c:pt idx="25">
                  <c:v>0.59740800000000005</c:v>
                </c:pt>
                <c:pt idx="26">
                  <c:v>0.96926400000000013</c:v>
                </c:pt>
                <c:pt idx="27">
                  <c:v>0.65532000000000001</c:v>
                </c:pt>
                <c:pt idx="28">
                  <c:v>0.30784800000000001</c:v>
                </c:pt>
                <c:pt idx="29">
                  <c:v>0.30784800000000001</c:v>
                </c:pt>
                <c:pt idx="30">
                  <c:v>0.13411200000000001</c:v>
                </c:pt>
                <c:pt idx="31">
                  <c:v>0.14630399999999999</c:v>
                </c:pt>
                <c:pt idx="32">
                  <c:v>0.82905600000000013</c:v>
                </c:pt>
                <c:pt idx="33">
                  <c:v>0.51511200000000001</c:v>
                </c:pt>
                <c:pt idx="34">
                  <c:v>0.18288000000000001</c:v>
                </c:pt>
                <c:pt idx="35">
                  <c:v>0.78943200000000002</c:v>
                </c:pt>
                <c:pt idx="36">
                  <c:v>0.73761600000000005</c:v>
                </c:pt>
                <c:pt idx="37">
                  <c:v>0.79552800000000001</c:v>
                </c:pt>
                <c:pt idx="38">
                  <c:v>0.87782400000000005</c:v>
                </c:pt>
                <c:pt idx="39">
                  <c:v>0.85039200000000004</c:v>
                </c:pt>
                <c:pt idx="40">
                  <c:v>1.0058400000000001</c:v>
                </c:pt>
                <c:pt idx="41">
                  <c:v>0.81381599999999998</c:v>
                </c:pt>
                <c:pt idx="42">
                  <c:v>0.41452800000000006</c:v>
                </c:pt>
                <c:pt idx="43">
                  <c:v>0.41757600000000006</c:v>
                </c:pt>
                <c:pt idx="44">
                  <c:v>0.71628000000000003</c:v>
                </c:pt>
                <c:pt idx="45">
                  <c:v>0.30784800000000001</c:v>
                </c:pt>
                <c:pt idx="46">
                  <c:v>0.46024800000000005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559056"/>
        <c:axId val="577561800"/>
      </c:scatterChart>
      <c:valAx>
        <c:axId val="577559056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Modeled Velocity (m/s)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577561800"/>
        <c:crosses val="autoZero"/>
        <c:crossBetween val="midCat"/>
      </c:valAx>
      <c:valAx>
        <c:axId val="577561800"/>
        <c:scaling>
          <c:orientation val="minMax"/>
          <c:max val="1.2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Measured Velocity (m/s)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57755905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5"/>
          <c:order val="0"/>
          <c:spPr>
            <a:ln w="28575">
              <a:noFill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'Velocity Scatter HF'!$E$1:$F$1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'Velocity Scatter HF'!$E$2:$F$2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'Depth Scatter HF'!$G$8</c:f>
              <c:strCache>
                <c:ptCount val="1"/>
                <c:pt idx="0">
                  <c:v>Ks=0.1,tr=0.1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1"/>
                </a:solidFill>
              </a:ln>
              <a:scene3d>
                <a:camera prst="orthographicFront"/>
                <a:lightRig rig="threePt" dir="t"/>
              </a:scene3d>
              <a:sp3d prstMaterial="metal">
                <a:bevelT w="38100" h="57150" prst="angle"/>
              </a:sp3d>
            </c:spPr>
          </c:marker>
          <c:xVal>
            <c:numRef>
              <c:f>'Depth Scatter HF'!$G$9:$G$58</c:f>
              <c:numCache>
                <c:formatCode>General</c:formatCode>
                <c:ptCount val="50"/>
                <c:pt idx="0">
                  <c:v>0.29609999999999997</c:v>
                </c:pt>
                <c:pt idx="1">
                  <c:v>0.69130000000000003</c:v>
                </c:pt>
                <c:pt idx="2">
                  <c:v>0.75919999999999999</c:v>
                </c:pt>
                <c:pt idx="3">
                  <c:v>0.35560000000000003</c:v>
                </c:pt>
                <c:pt idx="4">
                  <c:v>0.318</c:v>
                </c:pt>
                <c:pt idx="5">
                  <c:v>0.31719999999999998</c:v>
                </c:pt>
                <c:pt idx="6">
                  <c:v>0.46260000000000001</c:v>
                </c:pt>
                <c:pt idx="7">
                  <c:v>0.45179999999999998</c:v>
                </c:pt>
                <c:pt idx="8">
                  <c:v>0.9153</c:v>
                </c:pt>
                <c:pt idx="9">
                  <c:v>0.7087</c:v>
                </c:pt>
                <c:pt idx="10">
                  <c:v>0.59730000000000005</c:v>
                </c:pt>
                <c:pt idx="11">
                  <c:v>0.74480000000000002</c:v>
                </c:pt>
                <c:pt idx="12">
                  <c:v>0.67200000000000004</c:v>
                </c:pt>
                <c:pt idx="13">
                  <c:v>0.64380000000000004</c:v>
                </c:pt>
                <c:pt idx="14">
                  <c:v>0.74560000000000004</c:v>
                </c:pt>
                <c:pt idx="15">
                  <c:v>0.76500000000000001</c:v>
                </c:pt>
                <c:pt idx="16">
                  <c:v>0.62760000000000005</c:v>
                </c:pt>
                <c:pt idx="17">
                  <c:v>0.5968</c:v>
                </c:pt>
                <c:pt idx="18">
                  <c:v>0.55930000000000002</c:v>
                </c:pt>
                <c:pt idx="19">
                  <c:v>0.28339999999999999</c:v>
                </c:pt>
                <c:pt idx="20">
                  <c:v>0.44729999999999998</c:v>
                </c:pt>
                <c:pt idx="21">
                  <c:v>0.2099</c:v>
                </c:pt>
                <c:pt idx="22">
                  <c:v>0.80100000000000005</c:v>
                </c:pt>
                <c:pt idx="23">
                  <c:v>0.7339</c:v>
                </c:pt>
                <c:pt idx="24">
                  <c:v>0.72299999999999998</c:v>
                </c:pt>
                <c:pt idx="25">
                  <c:v>0.55459999999999998</c:v>
                </c:pt>
                <c:pt idx="26">
                  <c:v>0.59430000000000005</c:v>
                </c:pt>
                <c:pt idx="27">
                  <c:v>0.46929999999999999</c:v>
                </c:pt>
                <c:pt idx="28">
                  <c:v>0.81930000000000003</c:v>
                </c:pt>
                <c:pt idx="29">
                  <c:v>0.72499999999999998</c:v>
                </c:pt>
                <c:pt idx="30">
                  <c:v>0.4819</c:v>
                </c:pt>
                <c:pt idx="31">
                  <c:v>0.59750000000000003</c:v>
                </c:pt>
                <c:pt idx="32">
                  <c:v>0.49359999999999998</c:v>
                </c:pt>
                <c:pt idx="33">
                  <c:v>0.38840000000000002</c:v>
                </c:pt>
                <c:pt idx="34">
                  <c:v>0.71760000000000002</c:v>
                </c:pt>
                <c:pt idx="35">
                  <c:v>0.70179999999999998</c:v>
                </c:pt>
                <c:pt idx="36">
                  <c:v>0.73760000000000003</c:v>
                </c:pt>
                <c:pt idx="37">
                  <c:v>0.67920000000000003</c:v>
                </c:pt>
                <c:pt idx="38">
                  <c:v>0.68120000000000003</c:v>
                </c:pt>
                <c:pt idx="39">
                  <c:v>0.54659999999999997</c:v>
                </c:pt>
                <c:pt idx="40">
                  <c:v>0.56499999999999995</c:v>
                </c:pt>
                <c:pt idx="41">
                  <c:v>0.49259999999999998</c:v>
                </c:pt>
                <c:pt idx="42">
                  <c:v>0.33629999999999999</c:v>
                </c:pt>
                <c:pt idx="43">
                  <c:v>0.3473</c:v>
                </c:pt>
                <c:pt idx="44">
                  <c:v>0.38229999999999997</c:v>
                </c:pt>
                <c:pt idx="45">
                  <c:v>0.53900000000000003</c:v>
                </c:pt>
                <c:pt idx="46">
                  <c:v>0.55259999999999998</c:v>
                </c:pt>
              </c:numCache>
            </c:numRef>
          </c:xVal>
          <c:yVal>
            <c:numRef>
              <c:f>'Depth Scatter HF'!$F$9:$F$56</c:f>
              <c:numCache>
                <c:formatCode>General</c:formatCode>
                <c:ptCount val="48"/>
                <c:pt idx="0">
                  <c:v>0.28955999999999998</c:v>
                </c:pt>
                <c:pt idx="1">
                  <c:v>0.65532000000000001</c:v>
                </c:pt>
                <c:pt idx="2">
                  <c:v>0.65532000000000001</c:v>
                </c:pt>
                <c:pt idx="3">
                  <c:v>0.38100000000000001</c:v>
                </c:pt>
                <c:pt idx="4">
                  <c:v>0.33528000000000002</c:v>
                </c:pt>
                <c:pt idx="5">
                  <c:v>0.38100000000000001</c:v>
                </c:pt>
                <c:pt idx="6">
                  <c:v>0.33528000000000002</c:v>
                </c:pt>
                <c:pt idx="7">
                  <c:v>0.42671999999999999</c:v>
                </c:pt>
                <c:pt idx="8">
                  <c:v>0.96011999999999997</c:v>
                </c:pt>
                <c:pt idx="9">
                  <c:v>0.70104</c:v>
                </c:pt>
                <c:pt idx="10">
                  <c:v>0.53339999999999999</c:v>
                </c:pt>
                <c:pt idx="11">
                  <c:v>0.65532000000000001</c:v>
                </c:pt>
                <c:pt idx="12">
                  <c:v>0.57911999999999997</c:v>
                </c:pt>
                <c:pt idx="13">
                  <c:v>0.57911999999999997</c:v>
                </c:pt>
                <c:pt idx="14">
                  <c:v>0.70104</c:v>
                </c:pt>
                <c:pt idx="15">
                  <c:v>0.67056000000000004</c:v>
                </c:pt>
                <c:pt idx="16">
                  <c:v>0.56388000000000005</c:v>
                </c:pt>
                <c:pt idx="17">
                  <c:v>0.54864000000000002</c:v>
                </c:pt>
                <c:pt idx="18">
                  <c:v>0.48768000000000006</c:v>
                </c:pt>
                <c:pt idx="19">
                  <c:v>0.42671999999999999</c:v>
                </c:pt>
                <c:pt idx="20">
                  <c:v>0.59436</c:v>
                </c:pt>
                <c:pt idx="21">
                  <c:v>0.30480000000000002</c:v>
                </c:pt>
                <c:pt idx="22">
                  <c:v>0.85343999999999998</c:v>
                </c:pt>
                <c:pt idx="23">
                  <c:v>0.76200000000000001</c:v>
                </c:pt>
                <c:pt idx="24">
                  <c:v>0.77723999999999993</c:v>
                </c:pt>
                <c:pt idx="25">
                  <c:v>0.59436</c:v>
                </c:pt>
                <c:pt idx="26">
                  <c:v>0.64008000000000009</c:v>
                </c:pt>
                <c:pt idx="27">
                  <c:v>0.53339999999999999</c:v>
                </c:pt>
                <c:pt idx="28">
                  <c:v>0.88392000000000004</c:v>
                </c:pt>
                <c:pt idx="29">
                  <c:v>0.68580000000000008</c:v>
                </c:pt>
                <c:pt idx="30">
                  <c:v>0.45720000000000005</c:v>
                </c:pt>
                <c:pt idx="31">
                  <c:v>0.65532000000000001</c:v>
                </c:pt>
                <c:pt idx="32">
                  <c:v>0.53339999999999999</c:v>
                </c:pt>
                <c:pt idx="33">
                  <c:v>0.39624000000000004</c:v>
                </c:pt>
                <c:pt idx="34">
                  <c:v>0.71628000000000003</c:v>
                </c:pt>
                <c:pt idx="35">
                  <c:v>0.68580000000000008</c:v>
                </c:pt>
                <c:pt idx="36">
                  <c:v>0.74676000000000009</c:v>
                </c:pt>
                <c:pt idx="37">
                  <c:v>0.62483999999999995</c:v>
                </c:pt>
                <c:pt idx="38">
                  <c:v>0.68580000000000008</c:v>
                </c:pt>
                <c:pt idx="39">
                  <c:v>0.51816000000000006</c:v>
                </c:pt>
                <c:pt idx="40">
                  <c:v>0.60960000000000003</c:v>
                </c:pt>
                <c:pt idx="41">
                  <c:v>0.48768000000000006</c:v>
                </c:pt>
                <c:pt idx="42">
                  <c:v>0.39624000000000004</c:v>
                </c:pt>
                <c:pt idx="43">
                  <c:v>0.51816000000000006</c:v>
                </c:pt>
                <c:pt idx="44">
                  <c:v>0.47244000000000003</c:v>
                </c:pt>
                <c:pt idx="45">
                  <c:v>0.57911999999999997</c:v>
                </c:pt>
                <c:pt idx="46">
                  <c:v>0.65532000000000001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'Depth Scatter HF'!$H$8</c:f>
              <c:strCache>
                <c:ptCount val="1"/>
                <c:pt idx="0">
                  <c:v>Ks=0.05,tr=0.1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'Depth Scatter HF'!$H$9:$H$58</c:f>
              <c:numCache>
                <c:formatCode>General</c:formatCode>
                <c:ptCount val="50"/>
                <c:pt idx="0">
                  <c:v>0.2767</c:v>
                </c:pt>
                <c:pt idx="1">
                  <c:v>0.66610000000000003</c:v>
                </c:pt>
                <c:pt idx="2">
                  <c:v>0.73450000000000004</c:v>
                </c:pt>
                <c:pt idx="3">
                  <c:v>0.33210000000000001</c:v>
                </c:pt>
                <c:pt idx="4">
                  <c:v>0.29720000000000002</c:v>
                </c:pt>
                <c:pt idx="5">
                  <c:v>0.29749999999999999</c:v>
                </c:pt>
                <c:pt idx="6">
                  <c:v>0.44619999999999999</c:v>
                </c:pt>
                <c:pt idx="7">
                  <c:v>0.43380000000000002</c:v>
                </c:pt>
                <c:pt idx="8">
                  <c:v>0.90169999999999995</c:v>
                </c:pt>
                <c:pt idx="9">
                  <c:v>0.69469999999999998</c:v>
                </c:pt>
                <c:pt idx="10">
                  <c:v>0.58399999999999996</c:v>
                </c:pt>
                <c:pt idx="11">
                  <c:v>0.73029999999999995</c:v>
                </c:pt>
                <c:pt idx="12">
                  <c:v>0.66290000000000004</c:v>
                </c:pt>
                <c:pt idx="13">
                  <c:v>0.63490000000000002</c:v>
                </c:pt>
                <c:pt idx="14">
                  <c:v>0.73629999999999995</c:v>
                </c:pt>
                <c:pt idx="15">
                  <c:v>0.75660000000000005</c:v>
                </c:pt>
                <c:pt idx="16">
                  <c:v>0.61950000000000005</c:v>
                </c:pt>
                <c:pt idx="17">
                  <c:v>0.58930000000000005</c:v>
                </c:pt>
                <c:pt idx="18">
                  <c:v>0.55259999999999998</c:v>
                </c:pt>
                <c:pt idx="19">
                  <c:v>0.26050000000000001</c:v>
                </c:pt>
                <c:pt idx="20">
                  <c:v>0.43690000000000001</c:v>
                </c:pt>
                <c:pt idx="21">
                  <c:v>0.21460000000000001</c:v>
                </c:pt>
                <c:pt idx="22">
                  <c:v>0.77439999999999998</c:v>
                </c:pt>
                <c:pt idx="23">
                  <c:v>0.70640000000000003</c:v>
                </c:pt>
                <c:pt idx="24">
                  <c:v>0.69589999999999996</c:v>
                </c:pt>
                <c:pt idx="25">
                  <c:v>0.5262</c:v>
                </c:pt>
                <c:pt idx="26">
                  <c:v>0.56579999999999997</c:v>
                </c:pt>
                <c:pt idx="27">
                  <c:v>0.441</c:v>
                </c:pt>
                <c:pt idx="28">
                  <c:v>0.7964</c:v>
                </c:pt>
                <c:pt idx="29">
                  <c:v>0.69879999999999998</c:v>
                </c:pt>
                <c:pt idx="30">
                  <c:v>0.45679999999999998</c:v>
                </c:pt>
                <c:pt idx="31">
                  <c:v>0.57430000000000003</c:v>
                </c:pt>
                <c:pt idx="32">
                  <c:v>0.46500000000000002</c:v>
                </c:pt>
                <c:pt idx="33">
                  <c:v>0.36180000000000001</c:v>
                </c:pt>
                <c:pt idx="34">
                  <c:v>0.69310000000000005</c:v>
                </c:pt>
                <c:pt idx="35">
                  <c:v>0.68089999999999995</c:v>
                </c:pt>
                <c:pt idx="36">
                  <c:v>0.71689999999999998</c:v>
                </c:pt>
                <c:pt idx="37">
                  <c:v>0.65859999999999996</c:v>
                </c:pt>
                <c:pt idx="38">
                  <c:v>0.66069999999999995</c:v>
                </c:pt>
                <c:pt idx="39">
                  <c:v>0.52569999999999995</c:v>
                </c:pt>
                <c:pt idx="40">
                  <c:v>0.54459999999999997</c:v>
                </c:pt>
                <c:pt idx="41">
                  <c:v>0.47339999999999999</c:v>
                </c:pt>
                <c:pt idx="42">
                  <c:v>0.32640000000000002</c:v>
                </c:pt>
                <c:pt idx="43">
                  <c:v>0.34160000000000001</c:v>
                </c:pt>
                <c:pt idx="44">
                  <c:v>0.3705</c:v>
                </c:pt>
                <c:pt idx="45">
                  <c:v>0.52890000000000004</c:v>
                </c:pt>
                <c:pt idx="46">
                  <c:v>0.54169999999999996</c:v>
                </c:pt>
              </c:numCache>
            </c:numRef>
          </c:xVal>
          <c:yVal>
            <c:numRef>
              <c:f>'Depth Scatter HF'!$F$9:$F$56</c:f>
              <c:numCache>
                <c:formatCode>General</c:formatCode>
                <c:ptCount val="48"/>
                <c:pt idx="0">
                  <c:v>0.28955999999999998</c:v>
                </c:pt>
                <c:pt idx="1">
                  <c:v>0.65532000000000001</c:v>
                </c:pt>
                <c:pt idx="2">
                  <c:v>0.65532000000000001</c:v>
                </c:pt>
                <c:pt idx="3">
                  <c:v>0.38100000000000001</c:v>
                </c:pt>
                <c:pt idx="4">
                  <c:v>0.33528000000000002</c:v>
                </c:pt>
                <c:pt idx="5">
                  <c:v>0.38100000000000001</c:v>
                </c:pt>
                <c:pt idx="6">
                  <c:v>0.33528000000000002</c:v>
                </c:pt>
                <c:pt idx="7">
                  <c:v>0.42671999999999999</c:v>
                </c:pt>
                <c:pt idx="8">
                  <c:v>0.96011999999999997</c:v>
                </c:pt>
                <c:pt idx="9">
                  <c:v>0.70104</c:v>
                </c:pt>
                <c:pt idx="10">
                  <c:v>0.53339999999999999</c:v>
                </c:pt>
                <c:pt idx="11">
                  <c:v>0.65532000000000001</c:v>
                </c:pt>
                <c:pt idx="12">
                  <c:v>0.57911999999999997</c:v>
                </c:pt>
                <c:pt idx="13">
                  <c:v>0.57911999999999997</c:v>
                </c:pt>
                <c:pt idx="14">
                  <c:v>0.70104</c:v>
                </c:pt>
                <c:pt idx="15">
                  <c:v>0.67056000000000004</c:v>
                </c:pt>
                <c:pt idx="16">
                  <c:v>0.56388000000000005</c:v>
                </c:pt>
                <c:pt idx="17">
                  <c:v>0.54864000000000002</c:v>
                </c:pt>
                <c:pt idx="18">
                  <c:v>0.48768000000000006</c:v>
                </c:pt>
                <c:pt idx="19">
                  <c:v>0.42671999999999999</c:v>
                </c:pt>
                <c:pt idx="20">
                  <c:v>0.59436</c:v>
                </c:pt>
                <c:pt idx="21">
                  <c:v>0.30480000000000002</c:v>
                </c:pt>
                <c:pt idx="22">
                  <c:v>0.85343999999999998</c:v>
                </c:pt>
                <c:pt idx="23">
                  <c:v>0.76200000000000001</c:v>
                </c:pt>
                <c:pt idx="24">
                  <c:v>0.77723999999999993</c:v>
                </c:pt>
                <c:pt idx="25">
                  <c:v>0.59436</c:v>
                </c:pt>
                <c:pt idx="26">
                  <c:v>0.64008000000000009</c:v>
                </c:pt>
                <c:pt idx="27">
                  <c:v>0.53339999999999999</c:v>
                </c:pt>
                <c:pt idx="28">
                  <c:v>0.88392000000000004</c:v>
                </c:pt>
                <c:pt idx="29">
                  <c:v>0.68580000000000008</c:v>
                </c:pt>
                <c:pt idx="30">
                  <c:v>0.45720000000000005</c:v>
                </c:pt>
                <c:pt idx="31">
                  <c:v>0.65532000000000001</c:v>
                </c:pt>
                <c:pt idx="32">
                  <c:v>0.53339999999999999</c:v>
                </c:pt>
                <c:pt idx="33">
                  <c:v>0.39624000000000004</c:v>
                </c:pt>
                <c:pt idx="34">
                  <c:v>0.71628000000000003</c:v>
                </c:pt>
                <c:pt idx="35">
                  <c:v>0.68580000000000008</c:v>
                </c:pt>
                <c:pt idx="36">
                  <c:v>0.74676000000000009</c:v>
                </c:pt>
                <c:pt idx="37">
                  <c:v>0.62483999999999995</c:v>
                </c:pt>
                <c:pt idx="38">
                  <c:v>0.68580000000000008</c:v>
                </c:pt>
                <c:pt idx="39">
                  <c:v>0.51816000000000006</c:v>
                </c:pt>
                <c:pt idx="40">
                  <c:v>0.60960000000000003</c:v>
                </c:pt>
                <c:pt idx="41">
                  <c:v>0.48768000000000006</c:v>
                </c:pt>
                <c:pt idx="42">
                  <c:v>0.39624000000000004</c:v>
                </c:pt>
                <c:pt idx="43">
                  <c:v>0.51816000000000006</c:v>
                </c:pt>
                <c:pt idx="44">
                  <c:v>0.47244000000000003</c:v>
                </c:pt>
                <c:pt idx="45">
                  <c:v>0.57911999999999997</c:v>
                </c:pt>
                <c:pt idx="46">
                  <c:v>0.65532000000000001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'Depth Scatter HF'!$I$8</c:f>
              <c:strCache>
                <c:ptCount val="1"/>
                <c:pt idx="0">
                  <c:v>Ks=0.25,tr=0.1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</c:marker>
          <c:xVal>
            <c:numRef>
              <c:f>'Depth Scatter HF'!$I$9:$I$58</c:f>
              <c:numCache>
                <c:formatCode>General</c:formatCode>
                <c:ptCount val="50"/>
                <c:pt idx="0">
                  <c:v>0.33650000000000002</c:v>
                </c:pt>
                <c:pt idx="1">
                  <c:v>0.7409</c:v>
                </c:pt>
                <c:pt idx="2">
                  <c:v>0.80840000000000001</c:v>
                </c:pt>
                <c:pt idx="3">
                  <c:v>0.40210000000000001</c:v>
                </c:pt>
                <c:pt idx="4">
                  <c:v>0.35849999999999999</c:v>
                </c:pt>
                <c:pt idx="5">
                  <c:v>0.35510000000000003</c:v>
                </c:pt>
                <c:pt idx="6">
                  <c:v>0.49480000000000002</c:v>
                </c:pt>
                <c:pt idx="7">
                  <c:v>0.48859999999999998</c:v>
                </c:pt>
                <c:pt idx="8">
                  <c:v>0.94769999999999999</c:v>
                </c:pt>
                <c:pt idx="9">
                  <c:v>0.74060000000000004</c:v>
                </c:pt>
                <c:pt idx="10">
                  <c:v>0.62739999999999996</c:v>
                </c:pt>
                <c:pt idx="11">
                  <c:v>0.77470000000000006</c:v>
                </c:pt>
                <c:pt idx="12">
                  <c:v>0.69389999999999996</c:v>
                </c:pt>
                <c:pt idx="13">
                  <c:v>0.66539999999999999</c:v>
                </c:pt>
                <c:pt idx="14">
                  <c:v>0.76790000000000003</c:v>
                </c:pt>
                <c:pt idx="15">
                  <c:v>0.78549999999999998</c:v>
                </c:pt>
                <c:pt idx="16">
                  <c:v>0.64729999999999999</c:v>
                </c:pt>
                <c:pt idx="17">
                  <c:v>0.61550000000000005</c:v>
                </c:pt>
                <c:pt idx="18">
                  <c:v>0.57669999999999999</c:v>
                </c:pt>
                <c:pt idx="19">
                  <c:v>0.3251</c:v>
                </c:pt>
                <c:pt idx="20">
                  <c:v>0.46779999999999999</c:v>
                </c:pt>
                <c:pt idx="21">
                  <c:v>0.21959999999999999</c:v>
                </c:pt>
                <c:pt idx="22">
                  <c:v>0.85160000000000002</c:v>
                </c:pt>
                <c:pt idx="23">
                  <c:v>0.78559999999999997</c:v>
                </c:pt>
                <c:pt idx="24">
                  <c:v>0.77390000000000003</c:v>
                </c:pt>
                <c:pt idx="25">
                  <c:v>0.60750000000000004</c:v>
                </c:pt>
                <c:pt idx="26">
                  <c:v>0.64690000000000003</c:v>
                </c:pt>
                <c:pt idx="27">
                  <c:v>0.52139999999999997</c:v>
                </c:pt>
                <c:pt idx="28">
                  <c:v>0.86439999999999995</c:v>
                </c:pt>
                <c:pt idx="29">
                  <c:v>0.76790000000000003</c:v>
                </c:pt>
                <c:pt idx="30">
                  <c:v>0.52449999999999997</c:v>
                </c:pt>
                <c:pt idx="31">
                  <c:v>0.63949999999999996</c:v>
                </c:pt>
                <c:pt idx="32">
                  <c:v>0.5474</c:v>
                </c:pt>
                <c:pt idx="33">
                  <c:v>0.438</c:v>
                </c:pt>
                <c:pt idx="34">
                  <c:v>0.76180000000000003</c:v>
                </c:pt>
                <c:pt idx="35">
                  <c:v>0.74139999999999995</c:v>
                </c:pt>
                <c:pt idx="36">
                  <c:v>0.7772</c:v>
                </c:pt>
                <c:pt idx="37">
                  <c:v>0.71850000000000003</c:v>
                </c:pt>
                <c:pt idx="38">
                  <c:v>0.72089999999999999</c:v>
                </c:pt>
                <c:pt idx="39">
                  <c:v>0.58650000000000002</c:v>
                </c:pt>
                <c:pt idx="40">
                  <c:v>0.60399999999999998</c:v>
                </c:pt>
                <c:pt idx="41">
                  <c:v>0.53129999999999999</c:v>
                </c:pt>
                <c:pt idx="42">
                  <c:v>0.35970000000000002</c:v>
                </c:pt>
                <c:pt idx="43">
                  <c:v>0.35980000000000001</c:v>
                </c:pt>
                <c:pt idx="44">
                  <c:v>0.41120000000000001</c:v>
                </c:pt>
                <c:pt idx="45">
                  <c:v>0.56079999999999997</c:v>
                </c:pt>
                <c:pt idx="46">
                  <c:v>0.57569999999999999</c:v>
                </c:pt>
              </c:numCache>
            </c:numRef>
          </c:xVal>
          <c:yVal>
            <c:numRef>
              <c:f>'Depth Scatter HF'!$F$9:$F$56</c:f>
              <c:numCache>
                <c:formatCode>General</c:formatCode>
                <c:ptCount val="48"/>
                <c:pt idx="0">
                  <c:v>0.28955999999999998</c:v>
                </c:pt>
                <c:pt idx="1">
                  <c:v>0.65532000000000001</c:v>
                </c:pt>
                <c:pt idx="2">
                  <c:v>0.65532000000000001</c:v>
                </c:pt>
                <c:pt idx="3">
                  <c:v>0.38100000000000001</c:v>
                </c:pt>
                <c:pt idx="4">
                  <c:v>0.33528000000000002</c:v>
                </c:pt>
                <c:pt idx="5">
                  <c:v>0.38100000000000001</c:v>
                </c:pt>
                <c:pt idx="6">
                  <c:v>0.33528000000000002</c:v>
                </c:pt>
                <c:pt idx="7">
                  <c:v>0.42671999999999999</c:v>
                </c:pt>
                <c:pt idx="8">
                  <c:v>0.96011999999999997</c:v>
                </c:pt>
                <c:pt idx="9">
                  <c:v>0.70104</c:v>
                </c:pt>
                <c:pt idx="10">
                  <c:v>0.53339999999999999</c:v>
                </c:pt>
                <c:pt idx="11">
                  <c:v>0.65532000000000001</c:v>
                </c:pt>
                <c:pt idx="12">
                  <c:v>0.57911999999999997</c:v>
                </c:pt>
                <c:pt idx="13">
                  <c:v>0.57911999999999997</c:v>
                </c:pt>
                <c:pt idx="14">
                  <c:v>0.70104</c:v>
                </c:pt>
                <c:pt idx="15">
                  <c:v>0.67056000000000004</c:v>
                </c:pt>
                <c:pt idx="16">
                  <c:v>0.56388000000000005</c:v>
                </c:pt>
                <c:pt idx="17">
                  <c:v>0.54864000000000002</c:v>
                </c:pt>
                <c:pt idx="18">
                  <c:v>0.48768000000000006</c:v>
                </c:pt>
                <c:pt idx="19">
                  <c:v>0.42671999999999999</c:v>
                </c:pt>
                <c:pt idx="20">
                  <c:v>0.59436</c:v>
                </c:pt>
                <c:pt idx="21">
                  <c:v>0.30480000000000002</c:v>
                </c:pt>
                <c:pt idx="22">
                  <c:v>0.85343999999999998</c:v>
                </c:pt>
                <c:pt idx="23">
                  <c:v>0.76200000000000001</c:v>
                </c:pt>
                <c:pt idx="24">
                  <c:v>0.77723999999999993</c:v>
                </c:pt>
                <c:pt idx="25">
                  <c:v>0.59436</c:v>
                </c:pt>
                <c:pt idx="26">
                  <c:v>0.64008000000000009</c:v>
                </c:pt>
                <c:pt idx="27">
                  <c:v>0.53339999999999999</c:v>
                </c:pt>
                <c:pt idx="28">
                  <c:v>0.88392000000000004</c:v>
                </c:pt>
                <c:pt idx="29">
                  <c:v>0.68580000000000008</c:v>
                </c:pt>
                <c:pt idx="30">
                  <c:v>0.45720000000000005</c:v>
                </c:pt>
                <c:pt idx="31">
                  <c:v>0.65532000000000001</c:v>
                </c:pt>
                <c:pt idx="32">
                  <c:v>0.53339999999999999</c:v>
                </c:pt>
                <c:pt idx="33">
                  <c:v>0.39624000000000004</c:v>
                </c:pt>
                <c:pt idx="34">
                  <c:v>0.71628000000000003</c:v>
                </c:pt>
                <c:pt idx="35">
                  <c:v>0.68580000000000008</c:v>
                </c:pt>
                <c:pt idx="36">
                  <c:v>0.74676000000000009</c:v>
                </c:pt>
                <c:pt idx="37">
                  <c:v>0.62483999999999995</c:v>
                </c:pt>
                <c:pt idx="38">
                  <c:v>0.68580000000000008</c:v>
                </c:pt>
                <c:pt idx="39">
                  <c:v>0.51816000000000006</c:v>
                </c:pt>
                <c:pt idx="40">
                  <c:v>0.60960000000000003</c:v>
                </c:pt>
                <c:pt idx="41">
                  <c:v>0.48768000000000006</c:v>
                </c:pt>
                <c:pt idx="42">
                  <c:v>0.39624000000000004</c:v>
                </c:pt>
                <c:pt idx="43">
                  <c:v>0.51816000000000006</c:v>
                </c:pt>
                <c:pt idx="44">
                  <c:v>0.47244000000000003</c:v>
                </c:pt>
                <c:pt idx="45">
                  <c:v>0.57911999999999997</c:v>
                </c:pt>
                <c:pt idx="46">
                  <c:v>0.65532000000000001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'Depth Scatter HF'!$J$8</c:f>
              <c:strCache>
                <c:ptCount val="1"/>
                <c:pt idx="0">
                  <c:v>Ks=0.0025,tr=0.1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</c:spPr>
          </c:marker>
          <c:xVal>
            <c:numRef>
              <c:f>'Depth Scatter HF'!$J$9:$J$58</c:f>
              <c:numCache>
                <c:formatCode>General</c:formatCode>
                <c:ptCount val="50"/>
                <c:pt idx="0">
                  <c:v>0.23980000000000001</c:v>
                </c:pt>
                <c:pt idx="1">
                  <c:v>0.60560000000000003</c:v>
                </c:pt>
                <c:pt idx="2">
                  <c:v>0.67500000000000004</c:v>
                </c:pt>
                <c:pt idx="3">
                  <c:v>0.2742</c:v>
                </c:pt>
                <c:pt idx="4">
                  <c:v>0.23860000000000001</c:v>
                </c:pt>
                <c:pt idx="5">
                  <c:v>0.26090000000000002</c:v>
                </c:pt>
                <c:pt idx="6">
                  <c:v>0.41139999999999999</c:v>
                </c:pt>
                <c:pt idx="7">
                  <c:v>0.38200000000000001</c:v>
                </c:pt>
                <c:pt idx="8">
                  <c:v>0.87560000000000004</c:v>
                </c:pt>
                <c:pt idx="9">
                  <c:v>0.66920000000000002</c:v>
                </c:pt>
                <c:pt idx="10">
                  <c:v>0.56069999999999998</c:v>
                </c:pt>
                <c:pt idx="11">
                  <c:v>0.70530000000000004</c:v>
                </c:pt>
                <c:pt idx="12">
                  <c:v>0.64790000000000003</c:v>
                </c:pt>
                <c:pt idx="13">
                  <c:v>0.62029999999999996</c:v>
                </c:pt>
                <c:pt idx="14">
                  <c:v>0.7208</c:v>
                </c:pt>
                <c:pt idx="15">
                  <c:v>0.74350000000000005</c:v>
                </c:pt>
                <c:pt idx="16">
                  <c:v>0.60729999999999995</c:v>
                </c:pt>
                <c:pt idx="17">
                  <c:v>0.57840000000000003</c:v>
                </c:pt>
                <c:pt idx="18">
                  <c:v>0.54369999999999996</c:v>
                </c:pt>
                <c:pt idx="19">
                  <c:v>0.2288</c:v>
                </c:pt>
                <c:pt idx="20">
                  <c:v>0.41520000000000001</c:v>
                </c:pt>
                <c:pt idx="21">
                  <c:v>0.2225</c:v>
                </c:pt>
                <c:pt idx="22">
                  <c:v>0.71440000000000003</c:v>
                </c:pt>
                <c:pt idx="23">
                  <c:v>0.64559999999999995</c:v>
                </c:pt>
                <c:pt idx="24">
                  <c:v>0.64100000000000001</c:v>
                </c:pt>
                <c:pt idx="25">
                  <c:v>0.46210000000000001</c:v>
                </c:pt>
                <c:pt idx="26">
                  <c:v>0.50209999999999999</c:v>
                </c:pt>
                <c:pt idx="27">
                  <c:v>0.37809999999999999</c:v>
                </c:pt>
                <c:pt idx="28">
                  <c:v>0.74880000000000002</c:v>
                </c:pt>
                <c:pt idx="29">
                  <c:v>0.64910000000000001</c:v>
                </c:pt>
                <c:pt idx="30">
                  <c:v>0.40639999999999998</c:v>
                </c:pt>
                <c:pt idx="31">
                  <c:v>0.51949999999999996</c:v>
                </c:pt>
                <c:pt idx="32">
                  <c:v>0.40110000000000001</c:v>
                </c:pt>
                <c:pt idx="33">
                  <c:v>0.29930000000000001</c:v>
                </c:pt>
                <c:pt idx="34">
                  <c:v>0.63819999999999999</c:v>
                </c:pt>
                <c:pt idx="35">
                  <c:v>0.63590000000000002</c:v>
                </c:pt>
                <c:pt idx="36">
                  <c:v>0.67279999999999995</c:v>
                </c:pt>
                <c:pt idx="37">
                  <c:v>0.61550000000000005</c:v>
                </c:pt>
                <c:pt idx="38">
                  <c:v>0.61890000000000001</c:v>
                </c:pt>
                <c:pt idx="39">
                  <c:v>0.48399999999999999</c:v>
                </c:pt>
                <c:pt idx="40">
                  <c:v>0.504</c:v>
                </c:pt>
                <c:pt idx="41">
                  <c:v>0.43209999999999998</c:v>
                </c:pt>
                <c:pt idx="42">
                  <c:v>0.29449999999999998</c:v>
                </c:pt>
                <c:pt idx="43">
                  <c:v>0.32779999999999998</c:v>
                </c:pt>
                <c:pt idx="44">
                  <c:v>0.34310000000000002</c:v>
                </c:pt>
                <c:pt idx="45">
                  <c:v>0.50860000000000005</c:v>
                </c:pt>
                <c:pt idx="46">
                  <c:v>0.52</c:v>
                </c:pt>
              </c:numCache>
            </c:numRef>
          </c:xVal>
          <c:yVal>
            <c:numRef>
              <c:f>'Depth Scatter HF'!$F$9:$F$56</c:f>
              <c:numCache>
                <c:formatCode>General</c:formatCode>
                <c:ptCount val="48"/>
                <c:pt idx="0">
                  <c:v>0.28955999999999998</c:v>
                </c:pt>
                <c:pt idx="1">
                  <c:v>0.65532000000000001</c:v>
                </c:pt>
                <c:pt idx="2">
                  <c:v>0.65532000000000001</c:v>
                </c:pt>
                <c:pt idx="3">
                  <c:v>0.38100000000000001</c:v>
                </c:pt>
                <c:pt idx="4">
                  <c:v>0.33528000000000002</c:v>
                </c:pt>
                <c:pt idx="5">
                  <c:v>0.38100000000000001</c:v>
                </c:pt>
                <c:pt idx="6">
                  <c:v>0.33528000000000002</c:v>
                </c:pt>
                <c:pt idx="7">
                  <c:v>0.42671999999999999</c:v>
                </c:pt>
                <c:pt idx="8">
                  <c:v>0.96011999999999997</c:v>
                </c:pt>
                <c:pt idx="9">
                  <c:v>0.70104</c:v>
                </c:pt>
                <c:pt idx="10">
                  <c:v>0.53339999999999999</c:v>
                </c:pt>
                <c:pt idx="11">
                  <c:v>0.65532000000000001</c:v>
                </c:pt>
                <c:pt idx="12">
                  <c:v>0.57911999999999997</c:v>
                </c:pt>
                <c:pt idx="13">
                  <c:v>0.57911999999999997</c:v>
                </c:pt>
                <c:pt idx="14">
                  <c:v>0.70104</c:v>
                </c:pt>
                <c:pt idx="15">
                  <c:v>0.67056000000000004</c:v>
                </c:pt>
                <c:pt idx="16">
                  <c:v>0.56388000000000005</c:v>
                </c:pt>
                <c:pt idx="17">
                  <c:v>0.54864000000000002</c:v>
                </c:pt>
                <c:pt idx="18">
                  <c:v>0.48768000000000006</c:v>
                </c:pt>
                <c:pt idx="19">
                  <c:v>0.42671999999999999</c:v>
                </c:pt>
                <c:pt idx="20">
                  <c:v>0.59436</c:v>
                </c:pt>
                <c:pt idx="21">
                  <c:v>0.30480000000000002</c:v>
                </c:pt>
                <c:pt idx="22">
                  <c:v>0.85343999999999998</c:v>
                </c:pt>
                <c:pt idx="23">
                  <c:v>0.76200000000000001</c:v>
                </c:pt>
                <c:pt idx="24">
                  <c:v>0.77723999999999993</c:v>
                </c:pt>
                <c:pt idx="25">
                  <c:v>0.59436</c:v>
                </c:pt>
                <c:pt idx="26">
                  <c:v>0.64008000000000009</c:v>
                </c:pt>
                <c:pt idx="27">
                  <c:v>0.53339999999999999</c:v>
                </c:pt>
                <c:pt idx="28">
                  <c:v>0.88392000000000004</c:v>
                </c:pt>
                <c:pt idx="29">
                  <c:v>0.68580000000000008</c:v>
                </c:pt>
                <c:pt idx="30">
                  <c:v>0.45720000000000005</c:v>
                </c:pt>
                <c:pt idx="31">
                  <c:v>0.65532000000000001</c:v>
                </c:pt>
                <c:pt idx="32">
                  <c:v>0.53339999999999999</c:v>
                </c:pt>
                <c:pt idx="33">
                  <c:v>0.39624000000000004</c:v>
                </c:pt>
                <c:pt idx="34">
                  <c:v>0.71628000000000003</c:v>
                </c:pt>
                <c:pt idx="35">
                  <c:v>0.68580000000000008</c:v>
                </c:pt>
                <c:pt idx="36">
                  <c:v>0.74676000000000009</c:v>
                </c:pt>
                <c:pt idx="37">
                  <c:v>0.62483999999999995</c:v>
                </c:pt>
                <c:pt idx="38">
                  <c:v>0.68580000000000008</c:v>
                </c:pt>
                <c:pt idx="39">
                  <c:v>0.51816000000000006</c:v>
                </c:pt>
                <c:pt idx="40">
                  <c:v>0.60960000000000003</c:v>
                </c:pt>
                <c:pt idx="41">
                  <c:v>0.48768000000000006</c:v>
                </c:pt>
                <c:pt idx="42">
                  <c:v>0.39624000000000004</c:v>
                </c:pt>
                <c:pt idx="43">
                  <c:v>0.51816000000000006</c:v>
                </c:pt>
                <c:pt idx="44">
                  <c:v>0.47244000000000003</c:v>
                </c:pt>
                <c:pt idx="45">
                  <c:v>0.57911999999999997</c:v>
                </c:pt>
                <c:pt idx="46">
                  <c:v>0.65532000000000001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554744"/>
        <c:axId val="577555136"/>
      </c:scatterChart>
      <c:valAx>
        <c:axId val="577554744"/>
        <c:scaling>
          <c:orientation val="minMax"/>
          <c:max val="1.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Modeled  Depth (m)</a:t>
                </a:r>
              </a:p>
            </c:rich>
          </c:tx>
          <c:layout/>
          <c:overlay val="0"/>
        </c:title>
        <c:numFmt formatCode="0.00" sourceLinked="0"/>
        <c:majorTickMark val="none"/>
        <c:minorTickMark val="none"/>
        <c:tickLblPos val="nextTo"/>
        <c:crossAx val="577555136"/>
        <c:crosses val="autoZero"/>
        <c:crossBetween val="midCat"/>
      </c:valAx>
      <c:valAx>
        <c:axId val="57755513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Measured  Depth (m)</a:t>
                </a:r>
              </a:p>
            </c:rich>
          </c:tx>
          <c:layout/>
          <c:overlay val="0"/>
        </c:title>
        <c:numFmt formatCode="0.00" sourceLinked="0"/>
        <c:majorTickMark val="none"/>
        <c:minorTickMark val="none"/>
        <c:tickLblPos val="nextTo"/>
        <c:crossAx val="5775547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+mn-lt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42876957006012E-2"/>
          <c:y val="5.1400627010527077E-2"/>
          <c:w val="0.88006728033934289"/>
          <c:h val="0.748432711471231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'HF Profile'!$D$4</c:f>
              <c:strCache>
                <c:ptCount val="1"/>
                <c:pt idx="0">
                  <c:v>WSE Measured (m)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</c:marker>
          <c:xVal>
            <c:numRef>
              <c:f>'HF Profile'!$A$5:$A$51</c:f>
              <c:numCache>
                <c:formatCode>0.000000</c:formatCode>
                <c:ptCount val="47"/>
                <c:pt idx="0">
                  <c:v>2046558.82509525</c:v>
                </c:pt>
                <c:pt idx="1">
                  <c:v>2046527.8875285753</c:v>
                </c:pt>
                <c:pt idx="2">
                  <c:v>2046512.0004064008</c:v>
                </c:pt>
                <c:pt idx="3">
                  <c:v>2046489.1342646687</c:v>
                </c:pt>
                <c:pt idx="4">
                  <c:v>2046464.2722885446</c:v>
                </c:pt>
                <c:pt idx="5">
                  <c:v>2046428.1128778257</c:v>
                </c:pt>
                <c:pt idx="6">
                  <c:v>2046412.2224028448</c:v>
                </c:pt>
                <c:pt idx="7">
                  <c:v>2046375.8932181862</c:v>
                </c:pt>
                <c:pt idx="8">
                  <c:v>2046308.7270510544</c:v>
                </c:pt>
                <c:pt idx="9">
                  <c:v>2046284.2744221487</c:v>
                </c:pt>
                <c:pt idx="10">
                  <c:v>2046263.0712725427</c:v>
                </c:pt>
                <c:pt idx="11">
                  <c:v>2046250.3424942852</c:v>
                </c:pt>
                <c:pt idx="12">
                  <c:v>2046039.2449072897</c:v>
                </c:pt>
                <c:pt idx="13">
                  <c:v>2046033.6926593853</c:v>
                </c:pt>
                <c:pt idx="14">
                  <c:v>2046040.356515113</c:v>
                </c:pt>
                <c:pt idx="15">
                  <c:v>2046019.0128524255</c:v>
                </c:pt>
                <c:pt idx="16">
                  <c:v>2046015.1333502666</c:v>
                </c:pt>
                <c:pt idx="17">
                  <c:v>2046008.5859283716</c:v>
                </c:pt>
                <c:pt idx="18">
                  <c:v>2045992.5372618744</c:v>
                </c:pt>
                <c:pt idx="19">
                  <c:v>2045974.6591821183</c:v>
                </c:pt>
                <c:pt idx="20">
                  <c:v>2045951.1931927863</c:v>
                </c:pt>
                <c:pt idx="21">
                  <c:v>2045939.9826263653</c:v>
                </c:pt>
                <c:pt idx="22">
                  <c:v>2045895.7898907799</c:v>
                </c:pt>
                <c:pt idx="23">
                  <c:v>2045884.7015494031</c:v>
                </c:pt>
                <c:pt idx="24">
                  <c:v>2045874.0426720853</c:v>
                </c:pt>
                <c:pt idx="25">
                  <c:v>2045862.5839979681</c:v>
                </c:pt>
                <c:pt idx="26">
                  <c:v>2045855.4202692404</c:v>
                </c:pt>
                <c:pt idx="27">
                  <c:v>2045847.2711201424</c:v>
                </c:pt>
                <c:pt idx="28">
                  <c:v>2045818.25989332</c:v>
                </c:pt>
                <c:pt idx="29">
                  <c:v>2045806.951485903</c:v>
                </c:pt>
                <c:pt idx="30">
                  <c:v>2045799.185471171</c:v>
                </c:pt>
                <c:pt idx="31">
                  <c:v>2045790.2645669293</c:v>
                </c:pt>
                <c:pt idx="32">
                  <c:v>2045865.0473964945</c:v>
                </c:pt>
                <c:pt idx="33">
                  <c:v>2045854.3153670307</c:v>
                </c:pt>
                <c:pt idx="34">
                  <c:v>2045830.7021590043</c:v>
                </c:pt>
                <c:pt idx="35">
                  <c:v>2045755.8647701293</c:v>
                </c:pt>
                <c:pt idx="36">
                  <c:v>2045754.2599949201</c:v>
                </c:pt>
                <c:pt idx="37">
                  <c:v>2045752.4787401573</c:v>
                </c:pt>
                <c:pt idx="38">
                  <c:v>2045746.818897638</c:v>
                </c:pt>
                <c:pt idx="39">
                  <c:v>2045742.2795021592</c:v>
                </c:pt>
                <c:pt idx="40">
                  <c:v>2045739.0507493014</c:v>
                </c:pt>
                <c:pt idx="41">
                  <c:v>2045740.1992379986</c:v>
                </c:pt>
                <c:pt idx="42">
                  <c:v>2046478.9441706883</c:v>
                </c:pt>
                <c:pt idx="43">
                  <c:v>2046484.3089662178</c:v>
                </c:pt>
                <c:pt idx="44">
                  <c:v>2046497.1721615444</c:v>
                </c:pt>
                <c:pt idx="45">
                  <c:v>2046524.7816103632</c:v>
                </c:pt>
                <c:pt idx="46">
                  <c:v>2046530.6151892303</c:v>
                </c:pt>
              </c:numCache>
            </c:numRef>
          </c:xVal>
          <c:yVal>
            <c:numRef>
              <c:f>'HF Profile'!$D$5:$D$51</c:f>
              <c:numCache>
                <c:formatCode>General</c:formatCode>
                <c:ptCount val="47"/>
                <c:pt idx="0">
                  <c:v>18.166080000000001</c:v>
                </c:pt>
                <c:pt idx="1">
                  <c:v>17.9548536</c:v>
                </c:pt>
                <c:pt idx="2">
                  <c:v>17.9728368</c:v>
                </c:pt>
                <c:pt idx="3">
                  <c:v>17.970703200000003</c:v>
                </c:pt>
                <c:pt idx="4">
                  <c:v>17.933517600000002</c:v>
                </c:pt>
                <c:pt idx="5">
                  <c:v>17.8509168</c:v>
                </c:pt>
                <c:pt idx="6">
                  <c:v>17.840248800000001</c:v>
                </c:pt>
                <c:pt idx="7">
                  <c:v>17.695773600000003</c:v>
                </c:pt>
                <c:pt idx="8">
                  <c:v>17.525085600000001</c:v>
                </c:pt>
                <c:pt idx="9">
                  <c:v>17.520513600000001</c:v>
                </c:pt>
                <c:pt idx="10">
                  <c:v>17.507102400000001</c:v>
                </c:pt>
                <c:pt idx="11">
                  <c:v>17.4967392</c:v>
                </c:pt>
                <c:pt idx="12">
                  <c:v>17.482413600000001</c:v>
                </c:pt>
                <c:pt idx="13">
                  <c:v>17.4879</c:v>
                </c:pt>
                <c:pt idx="14">
                  <c:v>17.479365600000001</c:v>
                </c:pt>
                <c:pt idx="15">
                  <c:v>17.486376</c:v>
                </c:pt>
                <c:pt idx="16">
                  <c:v>17.4946056</c:v>
                </c:pt>
                <c:pt idx="17">
                  <c:v>17.484242399999999</c:v>
                </c:pt>
                <c:pt idx="18">
                  <c:v>17.479060799999999</c:v>
                </c:pt>
                <c:pt idx="19">
                  <c:v>17.318126400000001</c:v>
                </c:pt>
                <c:pt idx="20">
                  <c:v>17.285512799999999</c:v>
                </c:pt>
                <c:pt idx="21">
                  <c:v>17.236440000000002</c:v>
                </c:pt>
                <c:pt idx="22">
                  <c:v>17.081601600000003</c:v>
                </c:pt>
                <c:pt idx="23">
                  <c:v>17.081296800000001</c:v>
                </c:pt>
                <c:pt idx="24">
                  <c:v>17.053864799999999</c:v>
                </c:pt>
                <c:pt idx="25">
                  <c:v>17.059351200000002</c:v>
                </c:pt>
                <c:pt idx="26">
                  <c:v>17.048073600000002</c:v>
                </c:pt>
                <c:pt idx="27">
                  <c:v>17.009364000000001</c:v>
                </c:pt>
                <c:pt idx="28">
                  <c:v>16.951147200000001</c:v>
                </c:pt>
                <c:pt idx="29">
                  <c:v>16.94688</c:v>
                </c:pt>
                <c:pt idx="30">
                  <c:v>16.950232799999998</c:v>
                </c:pt>
                <c:pt idx="31">
                  <c:v>16.9462704</c:v>
                </c:pt>
                <c:pt idx="32">
                  <c:v>17.036186400000002</c:v>
                </c:pt>
                <c:pt idx="33">
                  <c:v>17.02308</c:v>
                </c:pt>
                <c:pt idx="34">
                  <c:v>16.945356</c:v>
                </c:pt>
                <c:pt idx="35">
                  <c:v>16.9386504</c:v>
                </c:pt>
                <c:pt idx="36">
                  <c:v>16.909084800000002</c:v>
                </c:pt>
                <c:pt idx="37">
                  <c:v>16.902684000000001</c:v>
                </c:pt>
                <c:pt idx="38">
                  <c:v>16.915180800000002</c:v>
                </c:pt>
                <c:pt idx="39">
                  <c:v>16.911218399999999</c:v>
                </c:pt>
                <c:pt idx="40">
                  <c:v>16.889272800000001</c:v>
                </c:pt>
                <c:pt idx="41">
                  <c:v>16.912437600000001</c:v>
                </c:pt>
                <c:pt idx="42">
                  <c:v>17.976189600000001</c:v>
                </c:pt>
                <c:pt idx="43">
                  <c:v>18.0505608</c:v>
                </c:pt>
                <c:pt idx="44">
                  <c:v>18.060619200000001</c:v>
                </c:pt>
                <c:pt idx="45">
                  <c:v>18.360237600000001</c:v>
                </c:pt>
                <c:pt idx="46">
                  <c:v>18.364504799999999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'HF Profile'!$K$4</c:f>
              <c:strCache>
                <c:ptCount val="1"/>
                <c:pt idx="0">
                  <c:v>RK3,tr=0.1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</c:marker>
          <c:xVal>
            <c:numRef>
              <c:f>'HF Profile'!$A$5:$A$51</c:f>
              <c:numCache>
                <c:formatCode>0.000000</c:formatCode>
                <c:ptCount val="47"/>
                <c:pt idx="0">
                  <c:v>2046558.82509525</c:v>
                </c:pt>
                <c:pt idx="1">
                  <c:v>2046527.8875285753</c:v>
                </c:pt>
                <c:pt idx="2">
                  <c:v>2046512.0004064008</c:v>
                </c:pt>
                <c:pt idx="3">
                  <c:v>2046489.1342646687</c:v>
                </c:pt>
                <c:pt idx="4">
                  <c:v>2046464.2722885446</c:v>
                </c:pt>
                <c:pt idx="5">
                  <c:v>2046428.1128778257</c:v>
                </c:pt>
                <c:pt idx="6">
                  <c:v>2046412.2224028448</c:v>
                </c:pt>
                <c:pt idx="7">
                  <c:v>2046375.8932181862</c:v>
                </c:pt>
                <c:pt idx="8">
                  <c:v>2046308.7270510544</c:v>
                </c:pt>
                <c:pt idx="9">
                  <c:v>2046284.2744221487</c:v>
                </c:pt>
                <c:pt idx="10">
                  <c:v>2046263.0712725427</c:v>
                </c:pt>
                <c:pt idx="11">
                  <c:v>2046250.3424942852</c:v>
                </c:pt>
                <c:pt idx="12">
                  <c:v>2046039.2449072897</c:v>
                </c:pt>
                <c:pt idx="13">
                  <c:v>2046033.6926593853</c:v>
                </c:pt>
                <c:pt idx="14">
                  <c:v>2046040.356515113</c:v>
                </c:pt>
                <c:pt idx="15">
                  <c:v>2046019.0128524255</c:v>
                </c:pt>
                <c:pt idx="16">
                  <c:v>2046015.1333502666</c:v>
                </c:pt>
                <c:pt idx="17">
                  <c:v>2046008.5859283716</c:v>
                </c:pt>
                <c:pt idx="18">
                  <c:v>2045992.5372618744</c:v>
                </c:pt>
                <c:pt idx="19">
                  <c:v>2045974.6591821183</c:v>
                </c:pt>
                <c:pt idx="20">
                  <c:v>2045951.1931927863</c:v>
                </c:pt>
                <c:pt idx="21">
                  <c:v>2045939.9826263653</c:v>
                </c:pt>
                <c:pt idx="22">
                  <c:v>2045895.7898907799</c:v>
                </c:pt>
                <c:pt idx="23">
                  <c:v>2045884.7015494031</c:v>
                </c:pt>
                <c:pt idx="24">
                  <c:v>2045874.0426720853</c:v>
                </c:pt>
                <c:pt idx="25">
                  <c:v>2045862.5839979681</c:v>
                </c:pt>
                <c:pt idx="26">
                  <c:v>2045855.4202692404</c:v>
                </c:pt>
                <c:pt idx="27">
                  <c:v>2045847.2711201424</c:v>
                </c:pt>
                <c:pt idx="28">
                  <c:v>2045818.25989332</c:v>
                </c:pt>
                <c:pt idx="29">
                  <c:v>2045806.951485903</c:v>
                </c:pt>
                <c:pt idx="30">
                  <c:v>2045799.185471171</c:v>
                </c:pt>
                <c:pt idx="31">
                  <c:v>2045790.2645669293</c:v>
                </c:pt>
                <c:pt idx="32">
                  <c:v>2045865.0473964945</c:v>
                </c:pt>
                <c:pt idx="33">
                  <c:v>2045854.3153670307</c:v>
                </c:pt>
                <c:pt idx="34">
                  <c:v>2045830.7021590043</c:v>
                </c:pt>
                <c:pt idx="35">
                  <c:v>2045755.8647701293</c:v>
                </c:pt>
                <c:pt idx="36">
                  <c:v>2045754.2599949201</c:v>
                </c:pt>
                <c:pt idx="37">
                  <c:v>2045752.4787401573</c:v>
                </c:pt>
                <c:pt idx="38">
                  <c:v>2045746.818897638</c:v>
                </c:pt>
                <c:pt idx="39">
                  <c:v>2045742.2795021592</c:v>
                </c:pt>
                <c:pt idx="40">
                  <c:v>2045739.0507493014</c:v>
                </c:pt>
                <c:pt idx="41">
                  <c:v>2045740.1992379986</c:v>
                </c:pt>
                <c:pt idx="42">
                  <c:v>2046478.9441706883</c:v>
                </c:pt>
                <c:pt idx="43">
                  <c:v>2046484.3089662178</c:v>
                </c:pt>
                <c:pt idx="44">
                  <c:v>2046497.1721615444</c:v>
                </c:pt>
                <c:pt idx="45">
                  <c:v>2046524.7816103632</c:v>
                </c:pt>
                <c:pt idx="46">
                  <c:v>2046530.6151892303</c:v>
                </c:pt>
              </c:numCache>
            </c:numRef>
          </c:xVal>
          <c:yVal>
            <c:numRef>
              <c:f>'HF Profile'!$K$5:$K$51</c:f>
              <c:numCache>
                <c:formatCode>General</c:formatCode>
                <c:ptCount val="47"/>
                <c:pt idx="0">
                  <c:v>18.141200000000001</c:v>
                </c:pt>
                <c:pt idx="1">
                  <c:v>18.026700000000002</c:v>
                </c:pt>
                <c:pt idx="2">
                  <c:v>18.014600000000002</c:v>
                </c:pt>
                <c:pt idx="3">
                  <c:v>17.9893</c:v>
                </c:pt>
                <c:pt idx="4">
                  <c:v>17.934000000000001</c:v>
                </c:pt>
                <c:pt idx="5">
                  <c:v>17.817</c:v>
                </c:pt>
                <c:pt idx="6">
                  <c:v>17.8125</c:v>
                </c:pt>
                <c:pt idx="7">
                  <c:v>17.682099999999998</c:v>
                </c:pt>
                <c:pt idx="8">
                  <c:v>17.5397</c:v>
                </c:pt>
                <c:pt idx="9">
                  <c:v>17.5412</c:v>
                </c:pt>
                <c:pt idx="10">
                  <c:v>17.543500000000002</c:v>
                </c:pt>
                <c:pt idx="11">
                  <c:v>17.541399999999999</c:v>
                </c:pt>
                <c:pt idx="12">
                  <c:v>17.5319</c:v>
                </c:pt>
                <c:pt idx="13">
                  <c:v>17.531500000000001</c:v>
                </c:pt>
                <c:pt idx="14">
                  <c:v>17.532699999999998</c:v>
                </c:pt>
                <c:pt idx="15">
                  <c:v>17.5322</c:v>
                </c:pt>
                <c:pt idx="16">
                  <c:v>17.529800000000002</c:v>
                </c:pt>
                <c:pt idx="17">
                  <c:v>17.527999999999999</c:v>
                </c:pt>
                <c:pt idx="18">
                  <c:v>17.520299999999999</c:v>
                </c:pt>
                <c:pt idx="19">
                  <c:v>17.354399999999998</c:v>
                </c:pt>
                <c:pt idx="20">
                  <c:v>17.327000000000002</c:v>
                </c:pt>
                <c:pt idx="21">
                  <c:v>17.1921</c:v>
                </c:pt>
                <c:pt idx="22">
                  <c:v>17.070699999999999</c:v>
                </c:pt>
                <c:pt idx="23">
                  <c:v>17.058800000000002</c:v>
                </c:pt>
                <c:pt idx="24">
                  <c:v>17.0488</c:v>
                </c:pt>
                <c:pt idx="25">
                  <c:v>17.022200000000002</c:v>
                </c:pt>
                <c:pt idx="26">
                  <c:v>17.002099999999999</c:v>
                </c:pt>
                <c:pt idx="27">
                  <c:v>16.9815</c:v>
                </c:pt>
                <c:pt idx="28">
                  <c:v>16.938199999999998</c:v>
                </c:pt>
                <c:pt idx="29">
                  <c:v>16.948899999999998</c:v>
                </c:pt>
                <c:pt idx="30">
                  <c:v>16.946000000000002</c:v>
                </c:pt>
                <c:pt idx="31">
                  <c:v>16.948899999999998</c:v>
                </c:pt>
                <c:pt idx="32">
                  <c:v>17.011900000000001</c:v>
                </c:pt>
                <c:pt idx="33">
                  <c:v>17.003599999999999</c:v>
                </c:pt>
                <c:pt idx="34">
                  <c:v>16.956499999999998</c:v>
                </c:pt>
                <c:pt idx="35">
                  <c:v>16.9344</c:v>
                </c:pt>
                <c:pt idx="36">
                  <c:v>16.932600000000001</c:v>
                </c:pt>
                <c:pt idx="37">
                  <c:v>16.93</c:v>
                </c:pt>
                <c:pt idx="38">
                  <c:v>16.918500000000002</c:v>
                </c:pt>
                <c:pt idx="39">
                  <c:v>16.909500000000001</c:v>
                </c:pt>
                <c:pt idx="40">
                  <c:v>16.904199999999999</c:v>
                </c:pt>
                <c:pt idx="41">
                  <c:v>16.908899999999999</c:v>
                </c:pt>
                <c:pt idx="42">
                  <c:v>17.928799999999999</c:v>
                </c:pt>
                <c:pt idx="43">
                  <c:v>18.008600000000001</c:v>
                </c:pt>
                <c:pt idx="44">
                  <c:v>18.0367</c:v>
                </c:pt>
                <c:pt idx="45">
                  <c:v>18.317499999999999</c:v>
                </c:pt>
                <c:pt idx="46">
                  <c:v>18.3126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04568"/>
        <c:axId val="57490496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'HF Profile'!$E$4</c15:sqref>
                        </c15:formulaRef>
                      </c:ext>
                    </c:extLst>
                    <c:strCache>
                      <c:ptCount val="1"/>
                      <c:pt idx="0">
                        <c:v>Ks=0.1,tr=0.1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circle"/>
                  <c:size val="4"/>
                </c:marker>
                <c:xVal>
                  <c:numRef>
                    <c:extLst>
                      <c:ext uri="{02D57815-91ED-43cb-92C2-25804820EDAC}">
                        <c15:formulaRef>
                          <c15:sqref>'HF Profile'!$A$5:$A$51</c15:sqref>
                        </c15:formulaRef>
                      </c:ext>
                    </c:extLst>
                    <c:numCache>
                      <c:formatCode>0.000000</c:formatCode>
                      <c:ptCount val="47"/>
                      <c:pt idx="0">
                        <c:v>2046558.82509525</c:v>
                      </c:pt>
                      <c:pt idx="1">
                        <c:v>2046527.8875285753</c:v>
                      </c:pt>
                      <c:pt idx="2">
                        <c:v>2046512.0004064008</c:v>
                      </c:pt>
                      <c:pt idx="3">
                        <c:v>2046489.1342646687</c:v>
                      </c:pt>
                      <c:pt idx="4">
                        <c:v>2046464.2722885446</c:v>
                      </c:pt>
                      <c:pt idx="5">
                        <c:v>2046428.1128778257</c:v>
                      </c:pt>
                      <c:pt idx="6">
                        <c:v>2046412.2224028448</c:v>
                      </c:pt>
                      <c:pt idx="7">
                        <c:v>2046375.8932181862</c:v>
                      </c:pt>
                      <c:pt idx="8">
                        <c:v>2046308.7270510544</c:v>
                      </c:pt>
                      <c:pt idx="9">
                        <c:v>2046284.2744221487</c:v>
                      </c:pt>
                      <c:pt idx="10">
                        <c:v>2046263.0712725427</c:v>
                      </c:pt>
                      <c:pt idx="11">
                        <c:v>2046250.3424942852</c:v>
                      </c:pt>
                      <c:pt idx="12">
                        <c:v>2046039.2449072897</c:v>
                      </c:pt>
                      <c:pt idx="13">
                        <c:v>2046033.6926593853</c:v>
                      </c:pt>
                      <c:pt idx="14">
                        <c:v>2046040.356515113</c:v>
                      </c:pt>
                      <c:pt idx="15">
                        <c:v>2046019.0128524255</c:v>
                      </c:pt>
                      <c:pt idx="16">
                        <c:v>2046015.1333502666</c:v>
                      </c:pt>
                      <c:pt idx="17">
                        <c:v>2046008.5859283716</c:v>
                      </c:pt>
                      <c:pt idx="18">
                        <c:v>2045992.5372618744</c:v>
                      </c:pt>
                      <c:pt idx="19">
                        <c:v>2045974.6591821183</c:v>
                      </c:pt>
                      <c:pt idx="20">
                        <c:v>2045951.1931927863</c:v>
                      </c:pt>
                      <c:pt idx="21">
                        <c:v>2045939.9826263653</c:v>
                      </c:pt>
                      <c:pt idx="22">
                        <c:v>2045895.7898907799</c:v>
                      </c:pt>
                      <c:pt idx="23">
                        <c:v>2045884.7015494031</c:v>
                      </c:pt>
                      <c:pt idx="24">
                        <c:v>2045874.0426720853</c:v>
                      </c:pt>
                      <c:pt idx="25">
                        <c:v>2045862.5839979681</c:v>
                      </c:pt>
                      <c:pt idx="26">
                        <c:v>2045855.4202692404</c:v>
                      </c:pt>
                      <c:pt idx="27">
                        <c:v>2045847.2711201424</c:v>
                      </c:pt>
                      <c:pt idx="28">
                        <c:v>2045818.25989332</c:v>
                      </c:pt>
                      <c:pt idx="29">
                        <c:v>2045806.951485903</c:v>
                      </c:pt>
                      <c:pt idx="30">
                        <c:v>2045799.185471171</c:v>
                      </c:pt>
                      <c:pt idx="31">
                        <c:v>2045790.2645669293</c:v>
                      </c:pt>
                      <c:pt idx="32">
                        <c:v>2045865.0473964945</c:v>
                      </c:pt>
                      <c:pt idx="33">
                        <c:v>2045854.3153670307</c:v>
                      </c:pt>
                      <c:pt idx="34">
                        <c:v>2045830.7021590043</c:v>
                      </c:pt>
                      <c:pt idx="35">
                        <c:v>2045755.8647701293</c:v>
                      </c:pt>
                      <c:pt idx="36">
                        <c:v>2045754.2599949201</c:v>
                      </c:pt>
                      <c:pt idx="37">
                        <c:v>2045752.4787401573</c:v>
                      </c:pt>
                      <c:pt idx="38">
                        <c:v>2045746.818897638</c:v>
                      </c:pt>
                      <c:pt idx="39">
                        <c:v>2045742.2795021592</c:v>
                      </c:pt>
                      <c:pt idx="40">
                        <c:v>2045739.0507493014</c:v>
                      </c:pt>
                      <c:pt idx="41">
                        <c:v>2045740.1992379986</c:v>
                      </c:pt>
                      <c:pt idx="42">
                        <c:v>2046478.9441706883</c:v>
                      </c:pt>
                      <c:pt idx="43">
                        <c:v>2046484.3089662178</c:v>
                      </c:pt>
                      <c:pt idx="44">
                        <c:v>2046497.1721615444</c:v>
                      </c:pt>
                      <c:pt idx="45">
                        <c:v>2046524.7816103632</c:v>
                      </c:pt>
                      <c:pt idx="46">
                        <c:v>2046530.6151892303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'HF Profile'!$E$5:$E$51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18.127099999999999</c:v>
                      </c:pt>
                      <c:pt idx="1">
                        <c:v>18.036000000000001</c:v>
                      </c:pt>
                      <c:pt idx="2">
                        <c:v>18.0213</c:v>
                      </c:pt>
                      <c:pt idx="3">
                        <c:v>17.991499999999998</c:v>
                      </c:pt>
                      <c:pt idx="4">
                        <c:v>17.936299999999999</c:v>
                      </c:pt>
                      <c:pt idx="5">
                        <c:v>17.833400000000001</c:v>
                      </c:pt>
                      <c:pt idx="6">
                        <c:v>17.829999999999998</c:v>
                      </c:pt>
                      <c:pt idx="7">
                        <c:v>17.708600000000001</c:v>
                      </c:pt>
                      <c:pt idx="8">
                        <c:v>17.5943</c:v>
                      </c:pt>
                      <c:pt idx="9">
                        <c:v>17.591699999999999</c:v>
                      </c:pt>
                      <c:pt idx="10">
                        <c:v>17.590299999999999</c:v>
                      </c:pt>
                      <c:pt idx="11">
                        <c:v>17.5898</c:v>
                      </c:pt>
                      <c:pt idx="12">
                        <c:v>17.565799999999999</c:v>
                      </c:pt>
                      <c:pt idx="13">
                        <c:v>17.564900000000002</c:v>
                      </c:pt>
                      <c:pt idx="14">
                        <c:v>17.567399999999999</c:v>
                      </c:pt>
                      <c:pt idx="15">
                        <c:v>17.563500000000001</c:v>
                      </c:pt>
                      <c:pt idx="16">
                        <c:v>17.560199999999998</c:v>
                      </c:pt>
                      <c:pt idx="17">
                        <c:v>17.5566</c:v>
                      </c:pt>
                      <c:pt idx="18">
                        <c:v>17.547599999999999</c:v>
                      </c:pt>
                      <c:pt idx="19">
                        <c:v>17.398700000000002</c:v>
                      </c:pt>
                      <c:pt idx="20">
                        <c:v>17.353899999999999</c:v>
                      </c:pt>
                      <c:pt idx="21">
                        <c:v>17.189399999999999</c:v>
                      </c:pt>
                      <c:pt idx="22">
                        <c:v>17.0654</c:v>
                      </c:pt>
                      <c:pt idx="23">
                        <c:v>17.0532</c:v>
                      </c:pt>
                      <c:pt idx="24">
                        <c:v>17.045300000000001</c:v>
                      </c:pt>
                      <c:pt idx="25">
                        <c:v>17.023099999999999</c:v>
                      </c:pt>
                      <c:pt idx="26">
                        <c:v>17.008099999999999</c:v>
                      </c:pt>
                      <c:pt idx="27">
                        <c:v>16.9938</c:v>
                      </c:pt>
                      <c:pt idx="28">
                        <c:v>16.966699999999999</c:v>
                      </c:pt>
                      <c:pt idx="29">
                        <c:v>16.971699999999998</c:v>
                      </c:pt>
                      <c:pt idx="30">
                        <c:v>16.971299999999999</c:v>
                      </c:pt>
                      <c:pt idx="31">
                        <c:v>16.9711</c:v>
                      </c:pt>
                      <c:pt idx="32">
                        <c:v>17.0138</c:v>
                      </c:pt>
                      <c:pt idx="33">
                        <c:v>17.011299999999999</c:v>
                      </c:pt>
                      <c:pt idx="34">
                        <c:v>16.979600000000001</c:v>
                      </c:pt>
                      <c:pt idx="35">
                        <c:v>16.954899999999999</c:v>
                      </c:pt>
                      <c:pt idx="36">
                        <c:v>16.952999999999999</c:v>
                      </c:pt>
                      <c:pt idx="37">
                        <c:v>16.950199999999999</c:v>
                      </c:pt>
                      <c:pt idx="38">
                        <c:v>16.938700000000001</c:v>
                      </c:pt>
                      <c:pt idx="39">
                        <c:v>16.93</c:v>
                      </c:pt>
                      <c:pt idx="40">
                        <c:v>16.924099999999999</c:v>
                      </c:pt>
                      <c:pt idx="41">
                        <c:v>16.927700000000002</c:v>
                      </c:pt>
                      <c:pt idx="42">
                        <c:v>17.9101</c:v>
                      </c:pt>
                      <c:pt idx="43">
                        <c:v>18.000599999999999</c:v>
                      </c:pt>
                      <c:pt idx="44">
                        <c:v>18.003499999999999</c:v>
                      </c:pt>
                      <c:pt idx="45">
                        <c:v>18.2653</c:v>
                      </c:pt>
                      <c:pt idx="46">
                        <c:v>18.2578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'HF Profile'!$F$4</c15:sqref>
                        </c15:formulaRef>
                      </c:ext>
                    </c:extLst>
                    <c:strCache>
                      <c:ptCount val="1"/>
                      <c:pt idx="0">
                        <c:v>Ks=0.05,tr=0.1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x"/>
                  <c:size val="7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Profile'!$A$5:$A$51</c15:sqref>
                        </c15:formulaRef>
                      </c:ext>
                    </c:extLst>
                    <c:numCache>
                      <c:formatCode>0.000000</c:formatCode>
                      <c:ptCount val="47"/>
                      <c:pt idx="0">
                        <c:v>2046558.82509525</c:v>
                      </c:pt>
                      <c:pt idx="1">
                        <c:v>2046527.8875285753</c:v>
                      </c:pt>
                      <c:pt idx="2">
                        <c:v>2046512.0004064008</c:v>
                      </c:pt>
                      <c:pt idx="3">
                        <c:v>2046489.1342646687</c:v>
                      </c:pt>
                      <c:pt idx="4">
                        <c:v>2046464.2722885446</c:v>
                      </c:pt>
                      <c:pt idx="5">
                        <c:v>2046428.1128778257</c:v>
                      </c:pt>
                      <c:pt idx="6">
                        <c:v>2046412.2224028448</c:v>
                      </c:pt>
                      <c:pt idx="7">
                        <c:v>2046375.8932181862</c:v>
                      </c:pt>
                      <c:pt idx="8">
                        <c:v>2046308.7270510544</c:v>
                      </c:pt>
                      <c:pt idx="9">
                        <c:v>2046284.2744221487</c:v>
                      </c:pt>
                      <c:pt idx="10">
                        <c:v>2046263.0712725427</c:v>
                      </c:pt>
                      <c:pt idx="11">
                        <c:v>2046250.3424942852</c:v>
                      </c:pt>
                      <c:pt idx="12">
                        <c:v>2046039.2449072897</c:v>
                      </c:pt>
                      <c:pt idx="13">
                        <c:v>2046033.6926593853</c:v>
                      </c:pt>
                      <c:pt idx="14">
                        <c:v>2046040.356515113</c:v>
                      </c:pt>
                      <c:pt idx="15">
                        <c:v>2046019.0128524255</c:v>
                      </c:pt>
                      <c:pt idx="16">
                        <c:v>2046015.1333502666</c:v>
                      </c:pt>
                      <c:pt idx="17">
                        <c:v>2046008.5859283716</c:v>
                      </c:pt>
                      <c:pt idx="18">
                        <c:v>2045992.5372618744</c:v>
                      </c:pt>
                      <c:pt idx="19">
                        <c:v>2045974.6591821183</c:v>
                      </c:pt>
                      <c:pt idx="20">
                        <c:v>2045951.1931927863</c:v>
                      </c:pt>
                      <c:pt idx="21">
                        <c:v>2045939.9826263653</c:v>
                      </c:pt>
                      <c:pt idx="22">
                        <c:v>2045895.7898907799</c:v>
                      </c:pt>
                      <c:pt idx="23">
                        <c:v>2045884.7015494031</c:v>
                      </c:pt>
                      <c:pt idx="24">
                        <c:v>2045874.0426720853</c:v>
                      </c:pt>
                      <c:pt idx="25">
                        <c:v>2045862.5839979681</c:v>
                      </c:pt>
                      <c:pt idx="26">
                        <c:v>2045855.4202692404</c:v>
                      </c:pt>
                      <c:pt idx="27">
                        <c:v>2045847.2711201424</c:v>
                      </c:pt>
                      <c:pt idx="28">
                        <c:v>2045818.25989332</c:v>
                      </c:pt>
                      <c:pt idx="29">
                        <c:v>2045806.951485903</c:v>
                      </c:pt>
                      <c:pt idx="30">
                        <c:v>2045799.185471171</c:v>
                      </c:pt>
                      <c:pt idx="31">
                        <c:v>2045790.2645669293</c:v>
                      </c:pt>
                      <c:pt idx="32">
                        <c:v>2045865.0473964945</c:v>
                      </c:pt>
                      <c:pt idx="33">
                        <c:v>2045854.3153670307</c:v>
                      </c:pt>
                      <c:pt idx="34">
                        <c:v>2045830.7021590043</c:v>
                      </c:pt>
                      <c:pt idx="35">
                        <c:v>2045755.8647701293</c:v>
                      </c:pt>
                      <c:pt idx="36">
                        <c:v>2045754.2599949201</c:v>
                      </c:pt>
                      <c:pt idx="37">
                        <c:v>2045752.4787401573</c:v>
                      </c:pt>
                      <c:pt idx="38">
                        <c:v>2045746.818897638</c:v>
                      </c:pt>
                      <c:pt idx="39">
                        <c:v>2045742.2795021592</c:v>
                      </c:pt>
                      <c:pt idx="40">
                        <c:v>2045739.0507493014</c:v>
                      </c:pt>
                      <c:pt idx="41">
                        <c:v>2045740.1992379986</c:v>
                      </c:pt>
                      <c:pt idx="42">
                        <c:v>2046478.9441706883</c:v>
                      </c:pt>
                      <c:pt idx="43">
                        <c:v>2046484.3089662178</c:v>
                      </c:pt>
                      <c:pt idx="44">
                        <c:v>2046497.1721615444</c:v>
                      </c:pt>
                      <c:pt idx="45">
                        <c:v>2046524.7816103632</c:v>
                      </c:pt>
                      <c:pt idx="46">
                        <c:v>2046530.6151892303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Profile'!$F$5:$F$51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18.107800000000001</c:v>
                      </c:pt>
                      <c:pt idx="1">
                        <c:v>18.0107</c:v>
                      </c:pt>
                      <c:pt idx="2">
                        <c:v>17.9968</c:v>
                      </c:pt>
                      <c:pt idx="3">
                        <c:v>17.968</c:v>
                      </c:pt>
                      <c:pt idx="4">
                        <c:v>17.915500000000002</c:v>
                      </c:pt>
                      <c:pt idx="5">
                        <c:v>17.813700000000001</c:v>
                      </c:pt>
                      <c:pt idx="6">
                        <c:v>17.813600000000001</c:v>
                      </c:pt>
                      <c:pt idx="7">
                        <c:v>17.6905</c:v>
                      </c:pt>
                      <c:pt idx="8">
                        <c:v>17.5807</c:v>
                      </c:pt>
                      <c:pt idx="9">
                        <c:v>17.5777</c:v>
                      </c:pt>
                      <c:pt idx="10">
                        <c:v>17.576899999999998</c:v>
                      </c:pt>
                      <c:pt idx="11">
                        <c:v>17.575399999999998</c:v>
                      </c:pt>
                      <c:pt idx="12">
                        <c:v>17.5566</c:v>
                      </c:pt>
                      <c:pt idx="13">
                        <c:v>17.555900000000001</c:v>
                      </c:pt>
                      <c:pt idx="14">
                        <c:v>17.5581</c:v>
                      </c:pt>
                      <c:pt idx="15">
                        <c:v>17.555099999999999</c:v>
                      </c:pt>
                      <c:pt idx="16">
                        <c:v>17.552099999999999</c:v>
                      </c:pt>
                      <c:pt idx="17">
                        <c:v>17.549099999999999</c:v>
                      </c:pt>
                      <c:pt idx="18">
                        <c:v>17.540800000000001</c:v>
                      </c:pt>
                      <c:pt idx="19">
                        <c:v>17.375800000000002</c:v>
                      </c:pt>
                      <c:pt idx="20">
                        <c:v>17.343399999999999</c:v>
                      </c:pt>
                      <c:pt idx="21">
                        <c:v>17.194099999999999</c:v>
                      </c:pt>
                      <c:pt idx="22">
                        <c:v>17.038799999999998</c:v>
                      </c:pt>
                      <c:pt idx="23">
                        <c:v>17.025700000000001</c:v>
                      </c:pt>
                      <c:pt idx="24">
                        <c:v>17.0183</c:v>
                      </c:pt>
                      <c:pt idx="25">
                        <c:v>16.994599999999998</c:v>
                      </c:pt>
                      <c:pt idx="26">
                        <c:v>16.979500000000002</c:v>
                      </c:pt>
                      <c:pt idx="27">
                        <c:v>16.965599999999998</c:v>
                      </c:pt>
                      <c:pt idx="28">
                        <c:v>16.9438</c:v>
                      </c:pt>
                      <c:pt idx="29">
                        <c:v>16.945499999999999</c:v>
                      </c:pt>
                      <c:pt idx="30">
                        <c:v>16.946200000000001</c:v>
                      </c:pt>
                      <c:pt idx="31">
                        <c:v>16.948</c:v>
                      </c:pt>
                      <c:pt idx="32">
                        <c:v>16.985099999999999</c:v>
                      </c:pt>
                      <c:pt idx="33">
                        <c:v>16.9846</c:v>
                      </c:pt>
                      <c:pt idx="34">
                        <c:v>16.955200000000001</c:v>
                      </c:pt>
                      <c:pt idx="35">
                        <c:v>16.934000000000001</c:v>
                      </c:pt>
                      <c:pt idx="36">
                        <c:v>16.932200000000002</c:v>
                      </c:pt>
                      <c:pt idx="37">
                        <c:v>16.929600000000001</c:v>
                      </c:pt>
                      <c:pt idx="38">
                        <c:v>16.918099999999999</c:v>
                      </c:pt>
                      <c:pt idx="39">
                        <c:v>16.909099999999999</c:v>
                      </c:pt>
                      <c:pt idx="40">
                        <c:v>16.9038</c:v>
                      </c:pt>
                      <c:pt idx="41">
                        <c:v>16.9085</c:v>
                      </c:pt>
                      <c:pt idx="42">
                        <c:v>17.900200000000002</c:v>
                      </c:pt>
                      <c:pt idx="43">
                        <c:v>17.994900000000001</c:v>
                      </c:pt>
                      <c:pt idx="44">
                        <c:v>17.991599999999998</c:v>
                      </c:pt>
                      <c:pt idx="45">
                        <c:v>18.255199999999999</c:v>
                      </c:pt>
                      <c:pt idx="46">
                        <c:v>18.2469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'HF Profile'!$G$4</c15:sqref>
                        </c15:formulaRef>
                      </c:ext>
                    </c:extLst>
                    <c:strCache>
                      <c:ptCount val="1"/>
                      <c:pt idx="0">
                        <c:v>Ks=0.25,tr=0.1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Profile'!$A$5:$A$51</c15:sqref>
                        </c15:formulaRef>
                      </c:ext>
                    </c:extLst>
                    <c:numCache>
                      <c:formatCode>0.000000</c:formatCode>
                      <c:ptCount val="47"/>
                      <c:pt idx="0">
                        <c:v>2046558.82509525</c:v>
                      </c:pt>
                      <c:pt idx="1">
                        <c:v>2046527.8875285753</c:v>
                      </c:pt>
                      <c:pt idx="2">
                        <c:v>2046512.0004064008</c:v>
                      </c:pt>
                      <c:pt idx="3">
                        <c:v>2046489.1342646687</c:v>
                      </c:pt>
                      <c:pt idx="4">
                        <c:v>2046464.2722885446</c:v>
                      </c:pt>
                      <c:pt idx="5">
                        <c:v>2046428.1128778257</c:v>
                      </c:pt>
                      <c:pt idx="6">
                        <c:v>2046412.2224028448</c:v>
                      </c:pt>
                      <c:pt idx="7">
                        <c:v>2046375.8932181862</c:v>
                      </c:pt>
                      <c:pt idx="8">
                        <c:v>2046308.7270510544</c:v>
                      </c:pt>
                      <c:pt idx="9">
                        <c:v>2046284.2744221487</c:v>
                      </c:pt>
                      <c:pt idx="10">
                        <c:v>2046263.0712725427</c:v>
                      </c:pt>
                      <c:pt idx="11">
                        <c:v>2046250.3424942852</c:v>
                      </c:pt>
                      <c:pt idx="12">
                        <c:v>2046039.2449072897</c:v>
                      </c:pt>
                      <c:pt idx="13">
                        <c:v>2046033.6926593853</c:v>
                      </c:pt>
                      <c:pt idx="14">
                        <c:v>2046040.356515113</c:v>
                      </c:pt>
                      <c:pt idx="15">
                        <c:v>2046019.0128524255</c:v>
                      </c:pt>
                      <c:pt idx="16">
                        <c:v>2046015.1333502666</c:v>
                      </c:pt>
                      <c:pt idx="17">
                        <c:v>2046008.5859283716</c:v>
                      </c:pt>
                      <c:pt idx="18">
                        <c:v>2045992.5372618744</c:v>
                      </c:pt>
                      <c:pt idx="19">
                        <c:v>2045974.6591821183</c:v>
                      </c:pt>
                      <c:pt idx="20">
                        <c:v>2045951.1931927863</c:v>
                      </c:pt>
                      <c:pt idx="21">
                        <c:v>2045939.9826263653</c:v>
                      </c:pt>
                      <c:pt idx="22">
                        <c:v>2045895.7898907799</c:v>
                      </c:pt>
                      <c:pt idx="23">
                        <c:v>2045884.7015494031</c:v>
                      </c:pt>
                      <c:pt idx="24">
                        <c:v>2045874.0426720853</c:v>
                      </c:pt>
                      <c:pt idx="25">
                        <c:v>2045862.5839979681</c:v>
                      </c:pt>
                      <c:pt idx="26">
                        <c:v>2045855.4202692404</c:v>
                      </c:pt>
                      <c:pt idx="27">
                        <c:v>2045847.2711201424</c:v>
                      </c:pt>
                      <c:pt idx="28">
                        <c:v>2045818.25989332</c:v>
                      </c:pt>
                      <c:pt idx="29">
                        <c:v>2045806.951485903</c:v>
                      </c:pt>
                      <c:pt idx="30">
                        <c:v>2045799.185471171</c:v>
                      </c:pt>
                      <c:pt idx="31">
                        <c:v>2045790.2645669293</c:v>
                      </c:pt>
                      <c:pt idx="32">
                        <c:v>2045865.0473964945</c:v>
                      </c:pt>
                      <c:pt idx="33">
                        <c:v>2045854.3153670307</c:v>
                      </c:pt>
                      <c:pt idx="34">
                        <c:v>2045830.7021590043</c:v>
                      </c:pt>
                      <c:pt idx="35">
                        <c:v>2045755.8647701293</c:v>
                      </c:pt>
                      <c:pt idx="36">
                        <c:v>2045754.2599949201</c:v>
                      </c:pt>
                      <c:pt idx="37">
                        <c:v>2045752.4787401573</c:v>
                      </c:pt>
                      <c:pt idx="38">
                        <c:v>2045746.818897638</c:v>
                      </c:pt>
                      <c:pt idx="39">
                        <c:v>2045742.2795021592</c:v>
                      </c:pt>
                      <c:pt idx="40">
                        <c:v>2045739.0507493014</c:v>
                      </c:pt>
                      <c:pt idx="41">
                        <c:v>2045740.1992379986</c:v>
                      </c:pt>
                      <c:pt idx="42">
                        <c:v>2046478.9441706883</c:v>
                      </c:pt>
                      <c:pt idx="43">
                        <c:v>2046484.3089662178</c:v>
                      </c:pt>
                      <c:pt idx="44">
                        <c:v>2046497.1721615444</c:v>
                      </c:pt>
                      <c:pt idx="45">
                        <c:v>2046524.7816103632</c:v>
                      </c:pt>
                      <c:pt idx="46">
                        <c:v>2046530.6151892303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Profile'!$G$5:$G$51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18.1676</c:v>
                      </c:pt>
                      <c:pt idx="1">
                        <c:v>18.0855</c:v>
                      </c:pt>
                      <c:pt idx="2">
                        <c:v>18.070599999999999</c:v>
                      </c:pt>
                      <c:pt idx="3">
                        <c:v>18.038</c:v>
                      </c:pt>
                      <c:pt idx="4">
                        <c:v>17.976800000000001</c:v>
                      </c:pt>
                      <c:pt idx="5">
                        <c:v>17.871300000000002</c:v>
                      </c:pt>
                      <c:pt idx="6">
                        <c:v>17.862200000000001</c:v>
                      </c:pt>
                      <c:pt idx="7">
                        <c:v>17.7454</c:v>
                      </c:pt>
                      <c:pt idx="8">
                        <c:v>17.6267</c:v>
                      </c:pt>
                      <c:pt idx="9">
                        <c:v>17.6235</c:v>
                      </c:pt>
                      <c:pt idx="10">
                        <c:v>17.6203</c:v>
                      </c:pt>
                      <c:pt idx="11">
                        <c:v>17.619700000000002</c:v>
                      </c:pt>
                      <c:pt idx="12">
                        <c:v>17.587700000000002</c:v>
                      </c:pt>
                      <c:pt idx="13">
                        <c:v>17.586400000000001</c:v>
                      </c:pt>
                      <c:pt idx="14">
                        <c:v>17.589700000000001</c:v>
                      </c:pt>
                      <c:pt idx="15">
                        <c:v>17.584</c:v>
                      </c:pt>
                      <c:pt idx="16">
                        <c:v>17.579899999999999</c:v>
                      </c:pt>
                      <c:pt idx="17">
                        <c:v>17.575299999999999</c:v>
                      </c:pt>
                      <c:pt idx="18">
                        <c:v>17.565000000000001</c:v>
                      </c:pt>
                      <c:pt idx="19">
                        <c:v>17.4404</c:v>
                      </c:pt>
                      <c:pt idx="20">
                        <c:v>17.374400000000001</c:v>
                      </c:pt>
                      <c:pt idx="21">
                        <c:v>17.199200000000001</c:v>
                      </c:pt>
                      <c:pt idx="22">
                        <c:v>17.116</c:v>
                      </c:pt>
                      <c:pt idx="23">
                        <c:v>17.104900000000001</c:v>
                      </c:pt>
                      <c:pt idx="24">
                        <c:v>17.096299999999999</c:v>
                      </c:pt>
                      <c:pt idx="25">
                        <c:v>17.075900000000001</c:v>
                      </c:pt>
                      <c:pt idx="26">
                        <c:v>17.060700000000001</c:v>
                      </c:pt>
                      <c:pt idx="27">
                        <c:v>17.0459</c:v>
                      </c:pt>
                      <c:pt idx="28">
                        <c:v>17.011800000000001</c:v>
                      </c:pt>
                      <c:pt idx="29">
                        <c:v>17.014600000000002</c:v>
                      </c:pt>
                      <c:pt idx="30">
                        <c:v>17.0139</c:v>
                      </c:pt>
                      <c:pt idx="31">
                        <c:v>17.013200000000001</c:v>
                      </c:pt>
                      <c:pt idx="32">
                        <c:v>17.067599999999999</c:v>
                      </c:pt>
                      <c:pt idx="33">
                        <c:v>17.0609</c:v>
                      </c:pt>
                      <c:pt idx="34">
                        <c:v>17.023900000000001</c:v>
                      </c:pt>
                      <c:pt idx="35">
                        <c:v>16.994499999999999</c:v>
                      </c:pt>
                      <c:pt idx="36">
                        <c:v>16.9925</c:v>
                      </c:pt>
                      <c:pt idx="37">
                        <c:v>16.989599999999999</c:v>
                      </c:pt>
                      <c:pt idx="38">
                        <c:v>16.978300000000001</c:v>
                      </c:pt>
                      <c:pt idx="39">
                        <c:v>16.969799999999999</c:v>
                      </c:pt>
                      <c:pt idx="40">
                        <c:v>16.963200000000001</c:v>
                      </c:pt>
                      <c:pt idx="41">
                        <c:v>16.9664</c:v>
                      </c:pt>
                      <c:pt idx="42">
                        <c:v>17.933499999999999</c:v>
                      </c:pt>
                      <c:pt idx="43">
                        <c:v>18.013100000000001</c:v>
                      </c:pt>
                      <c:pt idx="44">
                        <c:v>18.032299999999999</c:v>
                      </c:pt>
                      <c:pt idx="45">
                        <c:v>18.287199999999999</c:v>
                      </c:pt>
                      <c:pt idx="46">
                        <c:v>18.280899999999999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'HF Profile'!$H$4</c15:sqref>
                        </c15:formulaRef>
                      </c:ext>
                    </c:extLst>
                    <c:strCache>
                      <c:ptCount val="1"/>
                      <c:pt idx="0">
                        <c:v>Ks=0.0025,tr=0.1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x"/>
                  <c:size val="7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Profile'!$A$5:$A$51</c15:sqref>
                        </c15:formulaRef>
                      </c:ext>
                    </c:extLst>
                    <c:numCache>
                      <c:formatCode>0.000000</c:formatCode>
                      <c:ptCount val="47"/>
                      <c:pt idx="0">
                        <c:v>2046558.82509525</c:v>
                      </c:pt>
                      <c:pt idx="1">
                        <c:v>2046527.8875285753</c:v>
                      </c:pt>
                      <c:pt idx="2">
                        <c:v>2046512.0004064008</c:v>
                      </c:pt>
                      <c:pt idx="3">
                        <c:v>2046489.1342646687</c:v>
                      </c:pt>
                      <c:pt idx="4">
                        <c:v>2046464.2722885446</c:v>
                      </c:pt>
                      <c:pt idx="5">
                        <c:v>2046428.1128778257</c:v>
                      </c:pt>
                      <c:pt idx="6">
                        <c:v>2046412.2224028448</c:v>
                      </c:pt>
                      <c:pt idx="7">
                        <c:v>2046375.8932181862</c:v>
                      </c:pt>
                      <c:pt idx="8">
                        <c:v>2046308.7270510544</c:v>
                      </c:pt>
                      <c:pt idx="9">
                        <c:v>2046284.2744221487</c:v>
                      </c:pt>
                      <c:pt idx="10">
                        <c:v>2046263.0712725427</c:v>
                      </c:pt>
                      <c:pt idx="11">
                        <c:v>2046250.3424942852</c:v>
                      </c:pt>
                      <c:pt idx="12">
                        <c:v>2046039.2449072897</c:v>
                      </c:pt>
                      <c:pt idx="13">
                        <c:v>2046033.6926593853</c:v>
                      </c:pt>
                      <c:pt idx="14">
                        <c:v>2046040.356515113</c:v>
                      </c:pt>
                      <c:pt idx="15">
                        <c:v>2046019.0128524255</c:v>
                      </c:pt>
                      <c:pt idx="16">
                        <c:v>2046015.1333502666</c:v>
                      </c:pt>
                      <c:pt idx="17">
                        <c:v>2046008.5859283716</c:v>
                      </c:pt>
                      <c:pt idx="18">
                        <c:v>2045992.5372618744</c:v>
                      </c:pt>
                      <c:pt idx="19">
                        <c:v>2045974.6591821183</c:v>
                      </c:pt>
                      <c:pt idx="20">
                        <c:v>2045951.1931927863</c:v>
                      </c:pt>
                      <c:pt idx="21">
                        <c:v>2045939.9826263653</c:v>
                      </c:pt>
                      <c:pt idx="22">
                        <c:v>2045895.7898907799</c:v>
                      </c:pt>
                      <c:pt idx="23">
                        <c:v>2045884.7015494031</c:v>
                      </c:pt>
                      <c:pt idx="24">
                        <c:v>2045874.0426720853</c:v>
                      </c:pt>
                      <c:pt idx="25">
                        <c:v>2045862.5839979681</c:v>
                      </c:pt>
                      <c:pt idx="26">
                        <c:v>2045855.4202692404</c:v>
                      </c:pt>
                      <c:pt idx="27">
                        <c:v>2045847.2711201424</c:v>
                      </c:pt>
                      <c:pt idx="28">
                        <c:v>2045818.25989332</c:v>
                      </c:pt>
                      <c:pt idx="29">
                        <c:v>2045806.951485903</c:v>
                      </c:pt>
                      <c:pt idx="30">
                        <c:v>2045799.185471171</c:v>
                      </c:pt>
                      <c:pt idx="31">
                        <c:v>2045790.2645669293</c:v>
                      </c:pt>
                      <c:pt idx="32">
                        <c:v>2045865.0473964945</c:v>
                      </c:pt>
                      <c:pt idx="33">
                        <c:v>2045854.3153670307</c:v>
                      </c:pt>
                      <c:pt idx="34">
                        <c:v>2045830.7021590043</c:v>
                      </c:pt>
                      <c:pt idx="35">
                        <c:v>2045755.8647701293</c:v>
                      </c:pt>
                      <c:pt idx="36">
                        <c:v>2045754.2599949201</c:v>
                      </c:pt>
                      <c:pt idx="37">
                        <c:v>2045752.4787401573</c:v>
                      </c:pt>
                      <c:pt idx="38">
                        <c:v>2045746.818897638</c:v>
                      </c:pt>
                      <c:pt idx="39">
                        <c:v>2045742.2795021592</c:v>
                      </c:pt>
                      <c:pt idx="40">
                        <c:v>2045739.0507493014</c:v>
                      </c:pt>
                      <c:pt idx="41">
                        <c:v>2045740.1992379986</c:v>
                      </c:pt>
                      <c:pt idx="42">
                        <c:v>2046478.9441706883</c:v>
                      </c:pt>
                      <c:pt idx="43">
                        <c:v>2046484.3089662178</c:v>
                      </c:pt>
                      <c:pt idx="44">
                        <c:v>2046497.1721615444</c:v>
                      </c:pt>
                      <c:pt idx="45">
                        <c:v>2046524.7816103632</c:v>
                      </c:pt>
                      <c:pt idx="46">
                        <c:v>2046530.6151892303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Profile'!$H$5:$H$51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18.070900000000002</c:v>
                      </c:pt>
                      <c:pt idx="1">
                        <c:v>17.950199999999999</c:v>
                      </c:pt>
                      <c:pt idx="2">
                        <c:v>17.9373</c:v>
                      </c:pt>
                      <c:pt idx="3">
                        <c:v>17.9101</c:v>
                      </c:pt>
                      <c:pt idx="4">
                        <c:v>17.8569</c:v>
                      </c:pt>
                      <c:pt idx="5">
                        <c:v>17.777000000000001</c:v>
                      </c:pt>
                      <c:pt idx="6">
                        <c:v>17.7788</c:v>
                      </c:pt>
                      <c:pt idx="7">
                        <c:v>17.6388</c:v>
                      </c:pt>
                      <c:pt idx="8">
                        <c:v>17.554600000000001</c:v>
                      </c:pt>
                      <c:pt idx="9">
                        <c:v>17.552099999999999</c:v>
                      </c:pt>
                      <c:pt idx="10">
                        <c:v>17.553599999999999</c:v>
                      </c:pt>
                      <c:pt idx="11">
                        <c:v>17.5503</c:v>
                      </c:pt>
                      <c:pt idx="12">
                        <c:v>17.541699999999999</c:v>
                      </c:pt>
                      <c:pt idx="13">
                        <c:v>17.541399999999999</c:v>
                      </c:pt>
                      <c:pt idx="14">
                        <c:v>17.5426</c:v>
                      </c:pt>
                      <c:pt idx="15">
                        <c:v>17.542000000000002</c:v>
                      </c:pt>
                      <c:pt idx="16">
                        <c:v>17.539899999999999</c:v>
                      </c:pt>
                      <c:pt idx="17">
                        <c:v>17.5383</c:v>
                      </c:pt>
                      <c:pt idx="18">
                        <c:v>17.5319</c:v>
                      </c:pt>
                      <c:pt idx="19">
                        <c:v>17.344100000000001</c:v>
                      </c:pt>
                      <c:pt idx="20">
                        <c:v>17.3217</c:v>
                      </c:pt>
                      <c:pt idx="21">
                        <c:v>17.202000000000002</c:v>
                      </c:pt>
                      <c:pt idx="22">
                        <c:v>16.978899999999999</c:v>
                      </c:pt>
                      <c:pt idx="23">
                        <c:v>16.9649</c:v>
                      </c:pt>
                      <c:pt idx="24">
                        <c:v>16.9634</c:v>
                      </c:pt>
                      <c:pt idx="25">
                        <c:v>16.930599999999998</c:v>
                      </c:pt>
                      <c:pt idx="26">
                        <c:v>16.915800000000001</c:v>
                      </c:pt>
                      <c:pt idx="27">
                        <c:v>16.902699999999999</c:v>
                      </c:pt>
                      <c:pt idx="28">
                        <c:v>16.8962</c:v>
                      </c:pt>
                      <c:pt idx="29">
                        <c:v>16.895700000000001</c:v>
                      </c:pt>
                      <c:pt idx="30">
                        <c:v>16.895800000000001</c:v>
                      </c:pt>
                      <c:pt idx="31">
                        <c:v>16.8932</c:v>
                      </c:pt>
                      <c:pt idx="32">
                        <c:v>16.921199999999999</c:v>
                      </c:pt>
                      <c:pt idx="33">
                        <c:v>16.9221</c:v>
                      </c:pt>
                      <c:pt idx="34">
                        <c:v>16.900200000000002</c:v>
                      </c:pt>
                      <c:pt idx="35">
                        <c:v>16.888999999999999</c:v>
                      </c:pt>
                      <c:pt idx="36">
                        <c:v>16.888100000000001</c:v>
                      </c:pt>
                      <c:pt idx="37">
                        <c:v>16.886600000000001</c:v>
                      </c:pt>
                      <c:pt idx="38">
                        <c:v>16.876300000000001</c:v>
                      </c:pt>
                      <c:pt idx="39">
                        <c:v>16.8674</c:v>
                      </c:pt>
                      <c:pt idx="40">
                        <c:v>16.863199999999999</c:v>
                      </c:pt>
                      <c:pt idx="41">
                        <c:v>16.8672</c:v>
                      </c:pt>
                      <c:pt idx="42">
                        <c:v>17.868200000000002</c:v>
                      </c:pt>
                      <c:pt idx="43">
                        <c:v>17.981200000000001</c:v>
                      </c:pt>
                      <c:pt idx="44">
                        <c:v>17.964300000000001</c:v>
                      </c:pt>
                      <c:pt idx="45">
                        <c:v>18.234999999999999</c:v>
                      </c:pt>
                      <c:pt idx="46">
                        <c:v>18.225200000000001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'HF Profile'!$I$4</c15:sqref>
                        </c15:formulaRef>
                      </c:ext>
                    </c:extLst>
                    <c:strCache>
                      <c:ptCount val="1"/>
                      <c:pt idx="0">
                        <c:v>RK1,tr=0.1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x"/>
                  <c:size val="7"/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Profile'!$A$5:$A$51</c15:sqref>
                        </c15:formulaRef>
                      </c:ext>
                    </c:extLst>
                    <c:numCache>
                      <c:formatCode>0.000000</c:formatCode>
                      <c:ptCount val="47"/>
                      <c:pt idx="0">
                        <c:v>2046558.82509525</c:v>
                      </c:pt>
                      <c:pt idx="1">
                        <c:v>2046527.8875285753</c:v>
                      </c:pt>
                      <c:pt idx="2">
                        <c:v>2046512.0004064008</c:v>
                      </c:pt>
                      <c:pt idx="3">
                        <c:v>2046489.1342646687</c:v>
                      </c:pt>
                      <c:pt idx="4">
                        <c:v>2046464.2722885446</c:v>
                      </c:pt>
                      <c:pt idx="5">
                        <c:v>2046428.1128778257</c:v>
                      </c:pt>
                      <c:pt idx="6">
                        <c:v>2046412.2224028448</c:v>
                      </c:pt>
                      <c:pt idx="7">
                        <c:v>2046375.8932181862</c:v>
                      </c:pt>
                      <c:pt idx="8">
                        <c:v>2046308.7270510544</c:v>
                      </c:pt>
                      <c:pt idx="9">
                        <c:v>2046284.2744221487</c:v>
                      </c:pt>
                      <c:pt idx="10">
                        <c:v>2046263.0712725427</c:v>
                      </c:pt>
                      <c:pt idx="11">
                        <c:v>2046250.3424942852</c:v>
                      </c:pt>
                      <c:pt idx="12">
                        <c:v>2046039.2449072897</c:v>
                      </c:pt>
                      <c:pt idx="13">
                        <c:v>2046033.6926593853</c:v>
                      </c:pt>
                      <c:pt idx="14">
                        <c:v>2046040.356515113</c:v>
                      </c:pt>
                      <c:pt idx="15">
                        <c:v>2046019.0128524255</c:v>
                      </c:pt>
                      <c:pt idx="16">
                        <c:v>2046015.1333502666</c:v>
                      </c:pt>
                      <c:pt idx="17">
                        <c:v>2046008.5859283716</c:v>
                      </c:pt>
                      <c:pt idx="18">
                        <c:v>2045992.5372618744</c:v>
                      </c:pt>
                      <c:pt idx="19">
                        <c:v>2045974.6591821183</c:v>
                      </c:pt>
                      <c:pt idx="20">
                        <c:v>2045951.1931927863</c:v>
                      </c:pt>
                      <c:pt idx="21">
                        <c:v>2045939.9826263653</c:v>
                      </c:pt>
                      <c:pt idx="22">
                        <c:v>2045895.7898907799</c:v>
                      </c:pt>
                      <c:pt idx="23">
                        <c:v>2045884.7015494031</c:v>
                      </c:pt>
                      <c:pt idx="24">
                        <c:v>2045874.0426720853</c:v>
                      </c:pt>
                      <c:pt idx="25">
                        <c:v>2045862.5839979681</c:v>
                      </c:pt>
                      <c:pt idx="26">
                        <c:v>2045855.4202692404</c:v>
                      </c:pt>
                      <c:pt idx="27">
                        <c:v>2045847.2711201424</c:v>
                      </c:pt>
                      <c:pt idx="28">
                        <c:v>2045818.25989332</c:v>
                      </c:pt>
                      <c:pt idx="29">
                        <c:v>2045806.951485903</c:v>
                      </c:pt>
                      <c:pt idx="30">
                        <c:v>2045799.185471171</c:v>
                      </c:pt>
                      <c:pt idx="31">
                        <c:v>2045790.2645669293</c:v>
                      </c:pt>
                      <c:pt idx="32">
                        <c:v>2045865.0473964945</c:v>
                      </c:pt>
                      <c:pt idx="33">
                        <c:v>2045854.3153670307</c:v>
                      </c:pt>
                      <c:pt idx="34">
                        <c:v>2045830.7021590043</c:v>
                      </c:pt>
                      <c:pt idx="35">
                        <c:v>2045755.8647701293</c:v>
                      </c:pt>
                      <c:pt idx="36">
                        <c:v>2045754.2599949201</c:v>
                      </c:pt>
                      <c:pt idx="37">
                        <c:v>2045752.4787401573</c:v>
                      </c:pt>
                      <c:pt idx="38">
                        <c:v>2045746.818897638</c:v>
                      </c:pt>
                      <c:pt idx="39">
                        <c:v>2045742.2795021592</c:v>
                      </c:pt>
                      <c:pt idx="40">
                        <c:v>2045739.0507493014</c:v>
                      </c:pt>
                      <c:pt idx="41">
                        <c:v>2045740.1992379986</c:v>
                      </c:pt>
                      <c:pt idx="42">
                        <c:v>2046478.9441706883</c:v>
                      </c:pt>
                      <c:pt idx="43">
                        <c:v>2046484.3089662178</c:v>
                      </c:pt>
                      <c:pt idx="44">
                        <c:v>2046497.1721615444</c:v>
                      </c:pt>
                      <c:pt idx="45">
                        <c:v>2046524.7816103632</c:v>
                      </c:pt>
                      <c:pt idx="46">
                        <c:v>2046530.6151892303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Profile'!$I$5:$I$51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18.140799999999999</c:v>
                      </c:pt>
                      <c:pt idx="1">
                        <c:v>18.0261</c:v>
                      </c:pt>
                      <c:pt idx="2">
                        <c:v>18.013999999999999</c:v>
                      </c:pt>
                      <c:pt idx="3">
                        <c:v>17.988700000000001</c:v>
                      </c:pt>
                      <c:pt idx="4">
                        <c:v>17.933599999999998</c:v>
                      </c:pt>
                      <c:pt idx="5">
                        <c:v>17.818100000000001</c:v>
                      </c:pt>
                      <c:pt idx="6">
                        <c:v>17.813500000000001</c:v>
                      </c:pt>
                      <c:pt idx="7">
                        <c:v>17.683199999999999</c:v>
                      </c:pt>
                      <c:pt idx="8">
                        <c:v>17.560099999999998</c:v>
                      </c:pt>
                      <c:pt idx="9">
                        <c:v>17.557300000000001</c:v>
                      </c:pt>
                      <c:pt idx="10">
                        <c:v>17.5581</c:v>
                      </c:pt>
                      <c:pt idx="11">
                        <c:v>17.5566</c:v>
                      </c:pt>
                      <c:pt idx="12">
                        <c:v>17.547699999999999</c:v>
                      </c:pt>
                      <c:pt idx="13">
                        <c:v>17.5473</c:v>
                      </c:pt>
                      <c:pt idx="14">
                        <c:v>17.5487</c:v>
                      </c:pt>
                      <c:pt idx="15">
                        <c:v>17.547599999999999</c:v>
                      </c:pt>
                      <c:pt idx="16">
                        <c:v>17.545300000000001</c:v>
                      </c:pt>
                      <c:pt idx="17">
                        <c:v>17.543199999999999</c:v>
                      </c:pt>
                      <c:pt idx="18">
                        <c:v>17.536899999999999</c:v>
                      </c:pt>
                      <c:pt idx="19">
                        <c:v>17.39</c:v>
                      </c:pt>
                      <c:pt idx="20">
                        <c:v>17.347200000000001</c:v>
                      </c:pt>
                      <c:pt idx="21">
                        <c:v>17.1891</c:v>
                      </c:pt>
                      <c:pt idx="22">
                        <c:v>17.069900000000001</c:v>
                      </c:pt>
                      <c:pt idx="23">
                        <c:v>17.056999999999999</c:v>
                      </c:pt>
                      <c:pt idx="24">
                        <c:v>17.0473</c:v>
                      </c:pt>
                      <c:pt idx="25">
                        <c:v>17.021100000000001</c:v>
                      </c:pt>
                      <c:pt idx="26">
                        <c:v>17.001100000000001</c:v>
                      </c:pt>
                      <c:pt idx="27">
                        <c:v>16.9803</c:v>
                      </c:pt>
                      <c:pt idx="28">
                        <c:v>16.950800000000001</c:v>
                      </c:pt>
                      <c:pt idx="29">
                        <c:v>16.9422</c:v>
                      </c:pt>
                      <c:pt idx="30">
                        <c:v>16.949300000000001</c:v>
                      </c:pt>
                      <c:pt idx="31">
                        <c:v>16.946999999999999</c:v>
                      </c:pt>
                      <c:pt idx="32">
                        <c:v>17.010999999999999</c:v>
                      </c:pt>
                      <c:pt idx="33">
                        <c:v>17.002700000000001</c:v>
                      </c:pt>
                      <c:pt idx="34">
                        <c:v>16.955400000000001</c:v>
                      </c:pt>
                      <c:pt idx="35">
                        <c:v>16.933399999999999</c:v>
                      </c:pt>
                      <c:pt idx="36">
                        <c:v>16.9315</c:v>
                      </c:pt>
                      <c:pt idx="37">
                        <c:v>16.928899999999999</c:v>
                      </c:pt>
                      <c:pt idx="38">
                        <c:v>16.917300000000001</c:v>
                      </c:pt>
                      <c:pt idx="39">
                        <c:v>16.908200000000001</c:v>
                      </c:pt>
                      <c:pt idx="40">
                        <c:v>16.902799999999999</c:v>
                      </c:pt>
                      <c:pt idx="41">
                        <c:v>16.907499999999999</c:v>
                      </c:pt>
                      <c:pt idx="42">
                        <c:v>17.929600000000001</c:v>
                      </c:pt>
                      <c:pt idx="43">
                        <c:v>18.010100000000001</c:v>
                      </c:pt>
                      <c:pt idx="44">
                        <c:v>18.035799999999998</c:v>
                      </c:pt>
                      <c:pt idx="45">
                        <c:v>18.261900000000001</c:v>
                      </c:pt>
                      <c:pt idx="46">
                        <c:v>18.253399999999999</c:v>
                      </c:pt>
                    </c:numCache>
                  </c:numRef>
                </c:yVal>
                <c:smooth val="0"/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'HF Profile'!$J$4</c15:sqref>
                        </c15:formulaRef>
                      </c:ext>
                    </c:extLst>
                    <c:strCache>
                      <c:ptCount val="1"/>
                      <c:pt idx="0">
                        <c:v>RK2,tr=0.1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Profile'!$A$5:$A$51</c15:sqref>
                        </c15:formulaRef>
                      </c:ext>
                    </c:extLst>
                    <c:numCache>
                      <c:formatCode>0.000000</c:formatCode>
                      <c:ptCount val="47"/>
                      <c:pt idx="0">
                        <c:v>2046558.82509525</c:v>
                      </c:pt>
                      <c:pt idx="1">
                        <c:v>2046527.8875285753</c:v>
                      </c:pt>
                      <c:pt idx="2">
                        <c:v>2046512.0004064008</c:v>
                      </c:pt>
                      <c:pt idx="3">
                        <c:v>2046489.1342646687</c:v>
                      </c:pt>
                      <c:pt idx="4">
                        <c:v>2046464.2722885446</c:v>
                      </c:pt>
                      <c:pt idx="5">
                        <c:v>2046428.1128778257</c:v>
                      </c:pt>
                      <c:pt idx="6">
                        <c:v>2046412.2224028448</c:v>
                      </c:pt>
                      <c:pt idx="7">
                        <c:v>2046375.8932181862</c:v>
                      </c:pt>
                      <c:pt idx="8">
                        <c:v>2046308.7270510544</c:v>
                      </c:pt>
                      <c:pt idx="9">
                        <c:v>2046284.2744221487</c:v>
                      </c:pt>
                      <c:pt idx="10">
                        <c:v>2046263.0712725427</c:v>
                      </c:pt>
                      <c:pt idx="11">
                        <c:v>2046250.3424942852</c:v>
                      </c:pt>
                      <c:pt idx="12">
                        <c:v>2046039.2449072897</c:v>
                      </c:pt>
                      <c:pt idx="13">
                        <c:v>2046033.6926593853</c:v>
                      </c:pt>
                      <c:pt idx="14">
                        <c:v>2046040.356515113</c:v>
                      </c:pt>
                      <c:pt idx="15">
                        <c:v>2046019.0128524255</c:v>
                      </c:pt>
                      <c:pt idx="16">
                        <c:v>2046015.1333502666</c:v>
                      </c:pt>
                      <c:pt idx="17">
                        <c:v>2046008.5859283716</c:v>
                      </c:pt>
                      <c:pt idx="18">
                        <c:v>2045992.5372618744</c:v>
                      </c:pt>
                      <c:pt idx="19">
                        <c:v>2045974.6591821183</c:v>
                      </c:pt>
                      <c:pt idx="20">
                        <c:v>2045951.1931927863</c:v>
                      </c:pt>
                      <c:pt idx="21">
                        <c:v>2045939.9826263653</c:v>
                      </c:pt>
                      <c:pt idx="22">
                        <c:v>2045895.7898907799</c:v>
                      </c:pt>
                      <c:pt idx="23">
                        <c:v>2045884.7015494031</c:v>
                      </c:pt>
                      <c:pt idx="24">
                        <c:v>2045874.0426720853</c:v>
                      </c:pt>
                      <c:pt idx="25">
                        <c:v>2045862.5839979681</c:v>
                      </c:pt>
                      <c:pt idx="26">
                        <c:v>2045855.4202692404</c:v>
                      </c:pt>
                      <c:pt idx="27">
                        <c:v>2045847.2711201424</c:v>
                      </c:pt>
                      <c:pt idx="28">
                        <c:v>2045818.25989332</c:v>
                      </c:pt>
                      <c:pt idx="29">
                        <c:v>2045806.951485903</c:v>
                      </c:pt>
                      <c:pt idx="30">
                        <c:v>2045799.185471171</c:v>
                      </c:pt>
                      <c:pt idx="31">
                        <c:v>2045790.2645669293</c:v>
                      </c:pt>
                      <c:pt idx="32">
                        <c:v>2045865.0473964945</c:v>
                      </c:pt>
                      <c:pt idx="33">
                        <c:v>2045854.3153670307</c:v>
                      </c:pt>
                      <c:pt idx="34">
                        <c:v>2045830.7021590043</c:v>
                      </c:pt>
                      <c:pt idx="35">
                        <c:v>2045755.8647701293</c:v>
                      </c:pt>
                      <c:pt idx="36">
                        <c:v>2045754.2599949201</c:v>
                      </c:pt>
                      <c:pt idx="37">
                        <c:v>2045752.4787401573</c:v>
                      </c:pt>
                      <c:pt idx="38">
                        <c:v>2045746.818897638</c:v>
                      </c:pt>
                      <c:pt idx="39">
                        <c:v>2045742.2795021592</c:v>
                      </c:pt>
                      <c:pt idx="40">
                        <c:v>2045739.0507493014</c:v>
                      </c:pt>
                      <c:pt idx="41">
                        <c:v>2045740.1992379986</c:v>
                      </c:pt>
                      <c:pt idx="42">
                        <c:v>2046478.9441706883</c:v>
                      </c:pt>
                      <c:pt idx="43">
                        <c:v>2046484.3089662178</c:v>
                      </c:pt>
                      <c:pt idx="44">
                        <c:v>2046497.1721615444</c:v>
                      </c:pt>
                      <c:pt idx="45">
                        <c:v>2046524.7816103632</c:v>
                      </c:pt>
                      <c:pt idx="46">
                        <c:v>2046530.6151892303</c:v>
                      </c:pt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'HF Profile'!$J$5:$J$51</c15:sqref>
                        </c15:formulaRef>
                      </c:ext>
                    </c:extLst>
                    <c:numCache>
                      <c:formatCode>General</c:formatCode>
                      <c:ptCount val="47"/>
                      <c:pt idx="0">
                        <c:v>18.141200000000001</c:v>
                      </c:pt>
                      <c:pt idx="1">
                        <c:v>18.026700000000002</c:v>
                      </c:pt>
                      <c:pt idx="2">
                        <c:v>18.014600000000002</c:v>
                      </c:pt>
                      <c:pt idx="3">
                        <c:v>17.9893</c:v>
                      </c:pt>
                      <c:pt idx="4">
                        <c:v>17.934000000000001</c:v>
                      </c:pt>
                      <c:pt idx="5">
                        <c:v>17.817699999999999</c:v>
                      </c:pt>
                      <c:pt idx="6">
                        <c:v>17.8126</c:v>
                      </c:pt>
                      <c:pt idx="7">
                        <c:v>17.683399999999999</c:v>
                      </c:pt>
                      <c:pt idx="8">
                        <c:v>17.5563</c:v>
                      </c:pt>
                      <c:pt idx="9">
                        <c:v>17.5562</c:v>
                      </c:pt>
                      <c:pt idx="10">
                        <c:v>17.557700000000001</c:v>
                      </c:pt>
                      <c:pt idx="11">
                        <c:v>17.558399999999999</c:v>
                      </c:pt>
                      <c:pt idx="12">
                        <c:v>17.5471</c:v>
                      </c:pt>
                      <c:pt idx="13">
                        <c:v>17.546700000000001</c:v>
                      </c:pt>
                      <c:pt idx="14">
                        <c:v>17.547999999999998</c:v>
                      </c:pt>
                      <c:pt idx="15">
                        <c:v>17.547000000000001</c:v>
                      </c:pt>
                      <c:pt idx="16">
                        <c:v>17.544699999999999</c:v>
                      </c:pt>
                      <c:pt idx="17">
                        <c:v>17.5426</c:v>
                      </c:pt>
                      <c:pt idx="18">
                        <c:v>17.536200000000001</c:v>
                      </c:pt>
                      <c:pt idx="19">
                        <c:v>17.377800000000001</c:v>
                      </c:pt>
                      <c:pt idx="20">
                        <c:v>17.318000000000001</c:v>
                      </c:pt>
                      <c:pt idx="21">
                        <c:v>17.163699999999999</c:v>
                      </c:pt>
                      <c:pt idx="22">
                        <c:v>17.068999999999999</c:v>
                      </c:pt>
                      <c:pt idx="23">
                        <c:v>17.057200000000002</c:v>
                      </c:pt>
                      <c:pt idx="24">
                        <c:v>17.0473</c:v>
                      </c:pt>
                      <c:pt idx="25">
                        <c:v>17.020800000000001</c:v>
                      </c:pt>
                      <c:pt idx="26">
                        <c:v>17.000599999999999</c:v>
                      </c:pt>
                      <c:pt idx="27">
                        <c:v>16.979700000000001</c:v>
                      </c:pt>
                      <c:pt idx="28">
                        <c:v>16.950900000000001</c:v>
                      </c:pt>
                      <c:pt idx="29">
                        <c:v>16.942399999999999</c:v>
                      </c:pt>
                      <c:pt idx="30">
                        <c:v>16.949300000000001</c:v>
                      </c:pt>
                      <c:pt idx="31">
                        <c:v>16.946100000000001</c:v>
                      </c:pt>
                      <c:pt idx="32">
                        <c:v>17.0106</c:v>
                      </c:pt>
                      <c:pt idx="33">
                        <c:v>17.002199999999998</c:v>
                      </c:pt>
                      <c:pt idx="34">
                        <c:v>16.954599999999999</c:v>
                      </c:pt>
                      <c:pt idx="35">
                        <c:v>16.9329</c:v>
                      </c:pt>
                      <c:pt idx="36">
                        <c:v>16.931000000000001</c:v>
                      </c:pt>
                      <c:pt idx="37">
                        <c:v>16.9285</c:v>
                      </c:pt>
                      <c:pt idx="38">
                        <c:v>16.916899999999998</c:v>
                      </c:pt>
                      <c:pt idx="39">
                        <c:v>16.908000000000001</c:v>
                      </c:pt>
                      <c:pt idx="40">
                        <c:v>16.9025</c:v>
                      </c:pt>
                      <c:pt idx="41">
                        <c:v>16.906199999999998</c:v>
                      </c:pt>
                      <c:pt idx="42">
                        <c:v>17.928999999999998</c:v>
                      </c:pt>
                      <c:pt idx="43">
                        <c:v>18.008700000000001</c:v>
                      </c:pt>
                      <c:pt idx="44">
                        <c:v>18.036899999999999</c:v>
                      </c:pt>
                      <c:pt idx="45">
                        <c:v>18.311800000000002</c:v>
                      </c:pt>
                      <c:pt idx="46">
                        <c:v>18.3062</c:v>
                      </c:pt>
                    </c:numCache>
                  </c:numRef>
                </c:yVal>
                <c:smooth val="0"/>
              </c15:ser>
            </c15:filteredScatterSeries>
          </c:ext>
        </c:extLst>
      </c:scatterChart>
      <c:valAx>
        <c:axId val="574904568"/>
        <c:scaling>
          <c:orientation val="minMax"/>
        </c:scaling>
        <c:delete val="0"/>
        <c:axPos val="b"/>
        <c:majorGridlines/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coordinate (m)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574904960"/>
        <c:crosses val="autoZero"/>
        <c:crossBetween val="midCat"/>
      </c:valAx>
      <c:valAx>
        <c:axId val="574904960"/>
        <c:scaling>
          <c:orientation val="minMax"/>
        </c:scaling>
        <c:delete val="0"/>
        <c:axPos val="l"/>
        <c:majorGridlines/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 Water Surface Elevation (m)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57490456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277897816046037"/>
          <c:y val="0.49707636858589294"/>
          <c:w val="0.1384778103983848"/>
          <c:h val="8.313675764136953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592531</xdr:colOff>
      <xdr:row>10</xdr:row>
      <xdr:rowOff>39582</xdr:rowOff>
    </xdr:from>
    <xdr:to>
      <xdr:col>17</xdr:col>
      <xdr:colOff>456458</xdr:colOff>
      <xdr:row>47</xdr:row>
      <xdr:rowOff>175654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467592</xdr:colOff>
      <xdr:row>61</xdr:row>
      <xdr:rowOff>56903</xdr:rowOff>
    </xdr:from>
    <xdr:to>
      <xdr:col>14</xdr:col>
      <xdr:colOff>644484</xdr:colOff>
      <xdr:row>101</xdr:row>
      <xdr:rowOff>2475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337778</xdr:colOff>
      <xdr:row>8</xdr:row>
      <xdr:rowOff>52027</xdr:rowOff>
    </xdr:from>
    <xdr:to>
      <xdr:col>19</xdr:col>
      <xdr:colOff>460242</xdr:colOff>
      <xdr:row>32</xdr:row>
      <xdr:rowOff>74439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481853</xdr:colOff>
      <xdr:row>9</xdr:row>
      <xdr:rowOff>179293</xdr:rowOff>
    </xdr:from>
    <xdr:to>
      <xdr:col>15</xdr:col>
      <xdr:colOff>649941</xdr:colOff>
      <xdr:row>35</xdr:row>
      <xdr:rowOff>44822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232335</xdr:colOff>
      <xdr:row>0</xdr:row>
      <xdr:rowOff>0</xdr:rowOff>
    </xdr:from>
    <xdr:to>
      <xdr:col>26</xdr:col>
      <xdr:colOff>497417</xdr:colOff>
      <xdr:row>25</xdr:row>
      <xdr:rowOff>29881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8"/>
  <sheetViews>
    <sheetView showGridLines="0" tabSelected="1" topLeftCell="A13" zoomScale="70" zoomScaleNormal="70" workbookViewId="0">
      <pane xSplit="6" topLeftCell="Y1" activePane="topRight" state="frozen"/>
      <selection pane="topRight" activeCell="M8" sqref="M8:M55"/>
    </sheetView>
  </sheetViews>
  <sheetFormatPr defaultColWidth="9.140625" defaultRowHeight="15" x14ac:dyDescent="0.25"/>
  <cols>
    <col min="1" max="1" width="10.140625" style="2" customWidth="1"/>
    <col min="2" max="2" width="14.42578125" style="2" customWidth="1"/>
    <col min="3" max="3" width="18.140625" style="1" bestFit="1" customWidth="1"/>
    <col min="4" max="4" width="16.85546875" style="1" bestFit="1" customWidth="1"/>
    <col min="5" max="5" width="12.28515625" customWidth="1"/>
    <col min="6" max="6" width="15.85546875" customWidth="1"/>
    <col min="7" max="7" width="14.42578125" customWidth="1"/>
    <col min="8" max="8" width="14.7109375" style="2" customWidth="1"/>
    <col min="9" max="9" width="13.5703125" style="2" customWidth="1"/>
    <col min="10" max="10" width="13" style="2" customWidth="1"/>
    <col min="11" max="11" width="16.7109375" style="2" customWidth="1"/>
    <col min="12" max="12" width="20.7109375" style="2" customWidth="1"/>
    <col min="13" max="13" width="19.42578125" style="2" customWidth="1"/>
    <col min="14" max="14" width="26.85546875" style="61" customWidth="1"/>
    <col min="15" max="15" width="23.7109375" style="61" customWidth="1"/>
    <col min="16" max="16" width="21.140625" style="1" customWidth="1"/>
    <col min="17" max="17" width="15.7109375" style="1" customWidth="1"/>
    <col min="18" max="19" width="14.140625" style="1" customWidth="1"/>
    <col min="20" max="20" width="13.140625" style="1" customWidth="1"/>
    <col min="21" max="21" width="17.140625" style="1" customWidth="1"/>
    <col min="22" max="22" width="20.28515625" style="1" customWidth="1"/>
    <col min="23" max="23" width="16" style="1" customWidth="1"/>
    <col min="24" max="24" width="19.85546875" style="61" customWidth="1"/>
    <col min="25" max="25" width="28.5703125" style="61" customWidth="1"/>
    <col min="26" max="26" width="8.42578125" style="1" customWidth="1"/>
    <col min="27" max="27" width="17.7109375" style="1" customWidth="1"/>
    <col min="28" max="28" width="14.7109375" style="1" customWidth="1"/>
    <col min="29" max="29" width="13.7109375" style="1" customWidth="1"/>
    <col min="30" max="30" width="14.28515625" style="1" customWidth="1"/>
    <col min="31" max="32" width="13.5703125" style="1" customWidth="1"/>
    <col min="33" max="33" width="21" style="1" customWidth="1"/>
    <col min="34" max="34" width="19.5703125" style="1" customWidth="1"/>
    <col min="35" max="35" width="27" style="61" customWidth="1"/>
    <col min="36" max="36" width="19.5703125" style="61" customWidth="1"/>
    <col min="37" max="37" width="19.5703125" style="42" customWidth="1"/>
    <col min="38" max="38" width="24.85546875" style="1" customWidth="1"/>
    <col min="39" max="16384" width="9.140625" style="1"/>
  </cols>
  <sheetData>
    <row r="1" spans="1:44" ht="15" customHeight="1" x14ac:dyDescent="0.25">
      <c r="A1" s="121" t="s">
        <v>40</v>
      </c>
      <c r="B1" s="122"/>
      <c r="C1" s="122"/>
      <c r="D1" s="123"/>
      <c r="E1" s="24">
        <v>18.5</v>
      </c>
      <c r="F1" s="24">
        <v>18.5</v>
      </c>
      <c r="M1" s="22"/>
    </row>
    <row r="2" spans="1:44" s="2" customFormat="1" x14ac:dyDescent="0.25">
      <c r="A2" s="124"/>
      <c r="B2" s="125"/>
      <c r="C2" s="125"/>
      <c r="D2" s="126"/>
      <c r="E2" s="24">
        <v>16.75</v>
      </c>
      <c r="F2" s="24">
        <v>16.75</v>
      </c>
      <c r="M2" s="22"/>
      <c r="N2" s="61"/>
      <c r="O2" s="61"/>
      <c r="Q2" s="117" t="s">
        <v>2</v>
      </c>
      <c r="R2" s="117"/>
      <c r="S2" s="117"/>
      <c r="T2" s="117"/>
      <c r="U2" s="117"/>
      <c r="V2" s="117"/>
      <c r="W2" s="117"/>
      <c r="X2" s="63"/>
      <c r="Y2" s="63"/>
      <c r="AB2" s="117" t="s">
        <v>5</v>
      </c>
      <c r="AC2" s="117"/>
      <c r="AD2" s="117"/>
      <c r="AE2" s="117"/>
      <c r="AF2" s="117"/>
      <c r="AG2" s="117"/>
      <c r="AH2" s="117"/>
      <c r="AI2" s="63"/>
      <c r="AJ2" s="63"/>
      <c r="AK2" s="42"/>
      <c r="AL2" s="30" t="s">
        <v>14</v>
      </c>
      <c r="AM2" s="21"/>
      <c r="AN2" s="21"/>
      <c r="AO2" s="21"/>
      <c r="AP2" s="21"/>
      <c r="AQ2" s="21"/>
      <c r="AR2" s="21"/>
    </row>
    <row r="3" spans="1:44" s="2" customFormat="1" ht="28.5" customHeight="1" x14ac:dyDescent="0.25">
      <c r="A3" s="124"/>
      <c r="B3" s="125"/>
      <c r="C3" s="125"/>
      <c r="D3" s="126"/>
      <c r="F3" s="38" t="s">
        <v>19</v>
      </c>
      <c r="M3" s="22"/>
      <c r="N3" s="61"/>
      <c r="O3" s="61"/>
      <c r="P3" s="10" t="s">
        <v>3</v>
      </c>
      <c r="Q3" s="35">
        <f t="shared" ref="Q3:X3" si="0">AVERAGE(Q9:Q54)</f>
        <v>-2.0077060869564255E-2</v>
      </c>
      <c r="R3" s="35">
        <f t="shared" si="0"/>
        <v>-1.9379304347819069E-3</v>
      </c>
      <c r="S3" s="35">
        <f t="shared" si="0"/>
        <v>-5.6268365217390801E-2</v>
      </c>
      <c r="T3" s="35">
        <f t="shared" si="0"/>
        <v>3.6605547826087423E-2</v>
      </c>
      <c r="U3" s="35">
        <f t="shared" si="0"/>
        <v>-7.9987999999992284E-3</v>
      </c>
      <c r="V3" s="35">
        <f t="shared" si="0"/>
        <v>-7.2987999999993931E-3</v>
      </c>
      <c r="W3" s="35">
        <f t="shared" si="0"/>
        <v>-4.4270608695645072E-3</v>
      </c>
      <c r="X3" s="35">
        <f t="shared" si="0"/>
        <v>17.383201200000002</v>
      </c>
      <c r="Y3" s="35">
        <f>AVERAGE(Y9:Y53)</f>
        <v>17.361489280000001</v>
      </c>
      <c r="AA3" s="10" t="s">
        <v>3</v>
      </c>
      <c r="AB3" s="35">
        <f t="shared" ref="AB3:AH3" si="1">AVERAGE(AB9:AB54)</f>
        <v>4.4455808695652299E-2</v>
      </c>
      <c r="AC3" s="35">
        <f t="shared" si="1"/>
        <v>4.1949756521739538E-2</v>
      </c>
      <c r="AD3" s="35">
        <f t="shared" si="1"/>
        <v>6.5779113043478027E-2</v>
      </c>
      <c r="AE3" s="35">
        <f t="shared" si="1"/>
        <v>6.3003634782608994E-2</v>
      </c>
      <c r="AF3" s="35">
        <f t="shared" si="1"/>
        <v>3.3066243478260905E-2</v>
      </c>
      <c r="AG3" s="35">
        <f t="shared" si="1"/>
        <v>3.1582347826087223E-2</v>
      </c>
      <c r="AH3" s="35">
        <f t="shared" si="1"/>
        <v>2.7056243478261056E-2</v>
      </c>
      <c r="AI3" s="35">
        <f>AVERAGE(AI9:AI91)</f>
        <v>17.361489280000001</v>
      </c>
      <c r="AJ3" s="35">
        <f>AVERAGE(AJ9:AJ91)</f>
        <v>17.361489280000001</v>
      </c>
      <c r="AK3" s="43" t="s">
        <v>15</v>
      </c>
      <c r="AL3" s="2">
        <f>COUNT(AL9:AL53)</f>
        <v>45</v>
      </c>
    </row>
    <row r="4" spans="1:44" ht="30.75" customHeight="1" x14ac:dyDescent="0.25">
      <c r="A4" s="118" t="s">
        <v>41</v>
      </c>
      <c r="B4" s="119"/>
      <c r="C4" s="119"/>
      <c r="D4" s="120"/>
      <c r="H4"/>
      <c r="M4" s="22"/>
      <c r="P4" s="10" t="s">
        <v>7</v>
      </c>
      <c r="Q4" s="35">
        <f t="shared" ref="Q4:Y4" si="2">CONVERT(Q3,"m","cm")</f>
        <v>-2.0077060869564254</v>
      </c>
      <c r="R4" s="35">
        <f t="shared" si="2"/>
        <v>-0.19379304347819068</v>
      </c>
      <c r="S4" s="35">
        <f t="shared" si="2"/>
        <v>-5.6268365217390803</v>
      </c>
      <c r="T4" s="35">
        <f t="shared" si="2"/>
        <v>3.6605547826087421</v>
      </c>
      <c r="U4" s="35">
        <f t="shared" si="2"/>
        <v>-0.79987999999992287</v>
      </c>
      <c r="V4" s="35">
        <f t="shared" si="2"/>
        <v>-0.72987999999993936</v>
      </c>
      <c r="W4" s="35">
        <f t="shared" si="2"/>
        <v>-0.44270608695645075</v>
      </c>
      <c r="X4" s="35">
        <f t="shared" si="2"/>
        <v>1738.3201200000003</v>
      </c>
      <c r="Y4" s="35">
        <f t="shared" si="2"/>
        <v>1736.1489280000001</v>
      </c>
      <c r="AA4" s="10" t="s">
        <v>7</v>
      </c>
      <c r="AB4" s="35">
        <f t="shared" ref="AB4:AJ4" si="3">CONVERT(AB3,"m","cm")</f>
        <v>4.4455808695652301</v>
      </c>
      <c r="AC4" s="35">
        <f t="shared" si="3"/>
        <v>4.1949756521739534</v>
      </c>
      <c r="AD4" s="35">
        <f t="shared" si="3"/>
        <v>6.5779113043478024</v>
      </c>
      <c r="AE4" s="35">
        <f t="shared" si="3"/>
        <v>6.3003634782608993</v>
      </c>
      <c r="AF4" s="35">
        <f t="shared" si="3"/>
        <v>3.3066243478260904</v>
      </c>
      <c r="AG4" s="35">
        <f t="shared" si="3"/>
        <v>3.1582347826087225</v>
      </c>
      <c r="AH4" s="35">
        <f t="shared" si="3"/>
        <v>2.7056243478261055</v>
      </c>
      <c r="AI4" s="35">
        <f t="shared" si="3"/>
        <v>1736.1489280000001</v>
      </c>
      <c r="AJ4" s="35">
        <f t="shared" si="3"/>
        <v>1736.1489280000001</v>
      </c>
      <c r="AK4" s="43" t="s">
        <v>14</v>
      </c>
      <c r="AL4" s="21">
        <f>COUNTIF(AL9:AL87,"1")</f>
        <v>4</v>
      </c>
    </row>
    <row r="5" spans="1:44" ht="23.25" x14ac:dyDescent="0.35">
      <c r="A5" s="127" t="s">
        <v>25</v>
      </c>
      <c r="B5" s="128"/>
      <c r="C5" s="129">
        <f ca="1">TODAY()</f>
        <v>43363</v>
      </c>
      <c r="D5" s="130"/>
      <c r="N5" s="66"/>
      <c r="O5" s="66"/>
      <c r="P5" s="10" t="s">
        <v>4</v>
      </c>
      <c r="Q5" s="35">
        <f t="shared" ref="Q5:Y5" si="4">CONVERT(Q3,"m","ft")</f>
        <v>-6.5869622275473286E-2</v>
      </c>
      <c r="R5" s="35">
        <f t="shared" si="4"/>
        <v>-6.3580394841926072E-3</v>
      </c>
      <c r="S5" s="35">
        <f t="shared" si="4"/>
        <v>-0.18460749743238453</v>
      </c>
      <c r="T5" s="35">
        <f t="shared" si="4"/>
        <v>0.12009694168663852</v>
      </c>
      <c r="U5" s="35">
        <f t="shared" si="4"/>
        <v>-2.6242782152228437E-2</v>
      </c>
      <c r="V5" s="35">
        <f t="shared" si="4"/>
        <v>-2.3946194225719794E-2</v>
      </c>
      <c r="W5" s="35">
        <f t="shared" si="4"/>
        <v>-1.4524477918518724E-2</v>
      </c>
      <c r="X5" s="35">
        <f t="shared" si="4"/>
        <v>57.031500000000008</v>
      </c>
      <c r="Y5" s="35">
        <f t="shared" si="4"/>
        <v>56.960266666666669</v>
      </c>
      <c r="AA5" s="10" t="s">
        <v>4</v>
      </c>
      <c r="AB5" s="35">
        <f t="shared" ref="AB5:AH5" si="5">CONVERT(AB3,"m","ft")</f>
        <v>0.14585239073376738</v>
      </c>
      <c r="AC5" s="35">
        <f>CONVERT(AC3,"m","ft")</f>
        <v>0.13763043478261003</v>
      </c>
      <c r="AD5" s="35">
        <f t="shared" si="5"/>
        <v>0.21581073833162082</v>
      </c>
      <c r="AE5" s="35">
        <f t="shared" si="5"/>
        <v>0.20670483852562008</v>
      </c>
      <c r="AF5" s="35">
        <f t="shared" si="5"/>
        <v>0.10848505078169587</v>
      </c>
      <c r="AG5" s="35">
        <f>CONVERT(AG3,"m","ft")</f>
        <v>0.10361662672600795</v>
      </c>
      <c r="AH5" s="35">
        <f t="shared" si="5"/>
        <v>8.8767203012667495E-2</v>
      </c>
      <c r="AI5" s="35">
        <f>CONVERT(AI3,"m","ft")</f>
        <v>56.960266666666669</v>
      </c>
      <c r="AJ5" s="35">
        <f>CONVERT(AJ3,"m","ft")</f>
        <v>56.960266666666669</v>
      </c>
      <c r="AK5" s="43"/>
    </row>
    <row r="6" spans="1:44" x14ac:dyDescent="0.25">
      <c r="A6" s="11"/>
      <c r="B6" s="11"/>
      <c r="C6" s="11"/>
      <c r="D6" s="11"/>
      <c r="F6" s="12"/>
      <c r="G6" s="116" t="s">
        <v>1</v>
      </c>
      <c r="H6" s="116"/>
      <c r="I6" s="116"/>
      <c r="J6" s="116"/>
      <c r="K6" s="116"/>
      <c r="L6" s="116"/>
      <c r="M6" s="116"/>
      <c r="N6" s="62"/>
      <c r="O6" s="62"/>
      <c r="P6" s="10" t="s">
        <v>6</v>
      </c>
      <c r="Q6" s="35">
        <f t="shared" ref="Q6:W6" si="6">_xlfn.STDEV.S(Q9:Q54)</f>
        <v>4.8652491417378069E-2</v>
      </c>
      <c r="R6" s="35">
        <f t="shared" si="6"/>
        <v>5.057174173492085E-2</v>
      </c>
      <c r="S6" s="35">
        <f t="shared" si="6"/>
        <v>4.7790337122045959E-2</v>
      </c>
      <c r="T6" s="35">
        <f t="shared" si="6"/>
        <v>6.0992175920791758E-2</v>
      </c>
      <c r="U6" s="35">
        <f t="shared" si="6"/>
        <v>4.0673475580104403E-2</v>
      </c>
      <c r="V6" s="35">
        <f t="shared" si="6"/>
        <v>3.8314848316849101E-2</v>
      </c>
      <c r="W6" s="35">
        <f t="shared" si="6"/>
        <v>3.210106935232012E-2</v>
      </c>
      <c r="X6" s="35">
        <f>_xlfn.STDEV.S(X10:X108)</f>
        <v>0.43718587062322811</v>
      </c>
      <c r="Y6" s="35">
        <f>_xlfn.STDEV.S(Y10:Y108)</f>
        <v>0.39218596293712649</v>
      </c>
      <c r="AA6" s="10" t="s">
        <v>6</v>
      </c>
      <c r="AB6" s="35">
        <f t="shared" ref="AB6:AH6" si="7">_xlfn.STDEV.S(AB9:AB54)</f>
        <v>2.7547662124477505E-2</v>
      </c>
      <c r="AC6" s="35">
        <f t="shared" si="7"/>
        <v>2.7612528916720648E-2</v>
      </c>
      <c r="AD6" s="35">
        <f t="shared" si="7"/>
        <v>3.3126406461543564E-2</v>
      </c>
      <c r="AE6" s="35">
        <f t="shared" si="7"/>
        <v>3.2126632360757031E-2</v>
      </c>
      <c r="AF6" s="35">
        <f t="shared" si="7"/>
        <v>2.4536921168155767E-2</v>
      </c>
      <c r="AG6" s="35">
        <f t="shared" si="7"/>
        <v>2.2424847469871719E-2</v>
      </c>
      <c r="AH6" s="35">
        <f t="shared" si="7"/>
        <v>1.7384049536255091E-2</v>
      </c>
      <c r="AI6" s="35">
        <f>_xlfn.STDEV.S(AI9:AI91)</f>
        <v>0.40664653416893209</v>
      </c>
      <c r="AJ6" s="35">
        <f>_xlfn.STDEV.S(AJ9:AJ91)</f>
        <v>0.40664653416893209</v>
      </c>
      <c r="AK6" s="43" t="s">
        <v>16</v>
      </c>
      <c r="AL6" s="27">
        <f>AL4/AL3</f>
        <v>8.8888888888888892E-2</v>
      </c>
    </row>
    <row r="7" spans="1:44" s="21" customFormat="1" x14ac:dyDescent="0.25">
      <c r="A7" s="11"/>
      <c r="B7" s="11"/>
      <c r="C7" s="11"/>
      <c r="D7" s="11"/>
      <c r="F7" s="12"/>
      <c r="G7" s="45"/>
      <c r="H7" s="45"/>
      <c r="I7" s="45"/>
      <c r="J7" s="45"/>
      <c r="K7" s="45"/>
      <c r="L7" s="45"/>
      <c r="M7" s="45"/>
      <c r="N7" s="62"/>
      <c r="O7" s="62"/>
      <c r="P7" s="10" t="s">
        <v>26</v>
      </c>
      <c r="Q7" s="46">
        <f t="shared" ref="Q7:W7" si="8">CORREL($F$9:$F$54,G9:G54)</f>
        <v>0.99354164834313718</v>
      </c>
      <c r="R7" s="46">
        <f t="shared" si="8"/>
        <v>0.99300683818024138</v>
      </c>
      <c r="S7" s="46">
        <f t="shared" si="8"/>
        <v>0.99391335137922032</v>
      </c>
      <c r="T7" s="46">
        <f t="shared" si="8"/>
        <v>0.99008100904708785</v>
      </c>
      <c r="U7" s="46">
        <f t="shared" si="8"/>
        <v>0.99548775063100059</v>
      </c>
      <c r="V7" s="46">
        <f t="shared" si="8"/>
        <v>0.99604193794121831</v>
      </c>
      <c r="W7" s="46">
        <f t="shared" si="8"/>
        <v>0.99719787000233073</v>
      </c>
      <c r="X7" s="46" t="e">
        <f>CORREL($F$9:$F$53,N9:N53)</f>
        <v>#DIV/0!</v>
      </c>
      <c r="Y7" s="46" t="e">
        <f>CORREL($F$9:$F$53,O9:O53)</f>
        <v>#DIV/0!</v>
      </c>
      <c r="AA7" s="10"/>
      <c r="AB7" s="35"/>
      <c r="AC7" s="35"/>
      <c r="AD7" s="35"/>
      <c r="AE7" s="35"/>
      <c r="AF7" s="28"/>
      <c r="AG7" s="35"/>
      <c r="AH7" s="35"/>
      <c r="AI7" s="35"/>
      <c r="AJ7" s="35"/>
      <c r="AK7" s="43"/>
      <c r="AL7" s="27"/>
    </row>
    <row r="8" spans="1:44" ht="65.25" customHeight="1" thickBot="1" x14ac:dyDescent="0.3">
      <c r="A8" s="37" t="s">
        <v>18</v>
      </c>
      <c r="B8" s="40" t="s">
        <v>17</v>
      </c>
      <c r="C8" s="109" t="s">
        <v>38</v>
      </c>
      <c r="D8" s="109" t="s">
        <v>39</v>
      </c>
      <c r="E8" s="37" t="s">
        <v>22</v>
      </c>
      <c r="F8" s="13" t="s">
        <v>24</v>
      </c>
      <c r="G8" s="33" t="s">
        <v>30</v>
      </c>
      <c r="H8" s="33" t="s">
        <v>43</v>
      </c>
      <c r="I8" s="44" t="s">
        <v>42</v>
      </c>
      <c r="J8" s="44" t="s">
        <v>44</v>
      </c>
      <c r="K8" s="44" t="s">
        <v>34</v>
      </c>
      <c r="L8" s="44" t="s">
        <v>35</v>
      </c>
      <c r="M8" s="44" t="s">
        <v>33</v>
      </c>
      <c r="N8" s="68"/>
      <c r="O8" s="69"/>
      <c r="P8" s="10" t="s">
        <v>12</v>
      </c>
      <c r="Q8" s="9" t="str">
        <f t="shared" ref="Q8:W8" si="9">G8</f>
        <v>Ks=0.1,tr=0.1</v>
      </c>
      <c r="R8" s="9" t="str">
        <f t="shared" si="9"/>
        <v>Ks=0.05,tr=0.1</v>
      </c>
      <c r="S8" s="9" t="str">
        <f t="shared" si="9"/>
        <v>Ks=0.25,tr=0.1</v>
      </c>
      <c r="T8" s="9" t="str">
        <f t="shared" si="9"/>
        <v>Ks=0.0025,tr=0.1</v>
      </c>
      <c r="U8" s="33" t="str">
        <f t="shared" si="9"/>
        <v>RK1,tr=0.1</v>
      </c>
      <c r="V8" s="33" t="str">
        <f t="shared" si="9"/>
        <v>RK2,tr=0.1</v>
      </c>
      <c r="W8" s="33" t="str">
        <f t="shared" si="9"/>
        <v>RK3,tr=0.1</v>
      </c>
      <c r="X8" s="78">
        <f>N8</f>
        <v>0</v>
      </c>
      <c r="Y8" s="79">
        <f>O8</f>
        <v>0</v>
      </c>
      <c r="AA8" s="10" t="s">
        <v>13</v>
      </c>
      <c r="AB8" s="9" t="str">
        <f t="shared" ref="AB8:AJ8" si="10">Q8</f>
        <v>Ks=0.1,tr=0.1</v>
      </c>
      <c r="AC8" s="9" t="str">
        <f t="shared" si="10"/>
        <v>Ks=0.05,tr=0.1</v>
      </c>
      <c r="AD8" s="33" t="str">
        <f t="shared" si="10"/>
        <v>Ks=0.25,tr=0.1</v>
      </c>
      <c r="AE8" s="9" t="str">
        <f>T8</f>
        <v>Ks=0.0025,tr=0.1</v>
      </c>
      <c r="AF8" s="9" t="str">
        <f t="shared" si="10"/>
        <v>RK1,tr=0.1</v>
      </c>
      <c r="AG8" s="97" t="str">
        <f t="shared" si="10"/>
        <v>RK2,tr=0.1</v>
      </c>
      <c r="AH8" s="9" t="str">
        <f t="shared" si="10"/>
        <v>RK3,tr=0.1</v>
      </c>
      <c r="AI8" s="67">
        <f t="shared" si="10"/>
        <v>0</v>
      </c>
      <c r="AJ8" s="36">
        <f t="shared" si="10"/>
        <v>0</v>
      </c>
      <c r="AL8" s="9">
        <f>AI8</f>
        <v>0</v>
      </c>
    </row>
    <row r="9" spans="1:44" x14ac:dyDescent="0.25">
      <c r="A9" s="61">
        <v>0</v>
      </c>
      <c r="B9" s="109">
        <v>2</v>
      </c>
      <c r="C9" s="110">
        <v>2046558.82509525</v>
      </c>
      <c r="D9" s="110">
        <v>647079.44211328425</v>
      </c>
      <c r="E9" s="103"/>
      <c r="F9" s="109">
        <v>18.166080000000001</v>
      </c>
      <c r="G9" s="109">
        <v>18.127099999999999</v>
      </c>
      <c r="H9" s="109">
        <v>18.107800000000001</v>
      </c>
      <c r="I9" s="109">
        <v>18.1676</v>
      </c>
      <c r="J9" s="109">
        <v>18.070900000000002</v>
      </c>
      <c r="K9" s="109">
        <v>18.140799999999999</v>
      </c>
      <c r="L9" s="109">
        <v>18.141200000000001</v>
      </c>
      <c r="M9" s="109">
        <v>18.141200000000001</v>
      </c>
      <c r="P9" s="21"/>
      <c r="Q9" s="22">
        <f>$F9-G9</f>
        <v>3.8980000000002235E-2</v>
      </c>
      <c r="R9" s="22">
        <f>$F9-H9</f>
        <v>5.8279999999999887E-2</v>
      </c>
      <c r="S9" s="22">
        <f t="shared" ref="S9:S35" si="11">$F9-I9</f>
        <v>-1.5199999999992997E-3</v>
      </c>
      <c r="T9" s="22">
        <f t="shared" ref="T9:T35" si="12">$F9-J9</f>
        <v>9.5179999999999154E-2</v>
      </c>
      <c r="U9" s="22">
        <f>$F9-K9</f>
        <v>2.528000000000219E-2</v>
      </c>
      <c r="V9" s="22">
        <f t="shared" ref="V9:V35" si="13">$F9-L9</f>
        <v>2.4879999999999569E-2</v>
      </c>
      <c r="W9" s="22">
        <f>$F9-M9</f>
        <v>2.4879999999999569E-2</v>
      </c>
      <c r="X9" s="22">
        <f t="shared" ref="X9:X35" si="14">$F9-N9</f>
        <v>18.166080000000001</v>
      </c>
      <c r="Y9" s="22">
        <f t="shared" ref="Y9:Y35" si="15">$F9-O9</f>
        <v>18.166080000000001</v>
      </c>
      <c r="Z9" s="22"/>
      <c r="AA9" s="2"/>
      <c r="AB9" s="25">
        <f>ABS(Q9)</f>
        <v>3.8980000000002235E-2</v>
      </c>
      <c r="AC9" s="25">
        <f t="shared" ref="AC9:AC35" si="16">ABS(R9)</f>
        <v>5.8279999999999887E-2</v>
      </c>
      <c r="AD9" s="25">
        <f>ABS(S9)</f>
        <v>1.5199999999992997E-3</v>
      </c>
      <c r="AE9" s="25">
        <f t="shared" ref="AE9:AE35" si="17">ABS(T9)</f>
        <v>9.5179999999999154E-2</v>
      </c>
      <c r="AF9" s="25">
        <f>ABS(U9)</f>
        <v>2.528000000000219E-2</v>
      </c>
      <c r="AG9" s="25">
        <f t="shared" ref="AG9:AG35" si="18">ABS(V9)</f>
        <v>2.4879999999999569E-2</v>
      </c>
      <c r="AH9" s="25">
        <f t="shared" ref="AH9:AH35" si="19">ABS(W9)</f>
        <v>2.4879999999999569E-2</v>
      </c>
      <c r="AI9" s="25">
        <f t="shared" ref="AI9:AJ45" si="20">ABS(X9)</f>
        <v>18.166080000000001</v>
      </c>
      <c r="AJ9" s="25">
        <f t="shared" si="20"/>
        <v>18.166080000000001</v>
      </c>
      <c r="AL9" s="1">
        <v>0</v>
      </c>
    </row>
    <row r="10" spans="1:44" x14ac:dyDescent="0.25">
      <c r="A10" s="61">
        <v>0</v>
      </c>
      <c r="B10" s="109">
        <v>3</v>
      </c>
      <c r="C10" s="110">
        <v>2046527.8875285753</v>
      </c>
      <c r="D10" s="110">
        <v>647067.30129540258</v>
      </c>
      <c r="E10" s="103"/>
      <c r="F10" s="109">
        <v>17.9548536</v>
      </c>
      <c r="G10" s="109">
        <v>18.036000000000001</v>
      </c>
      <c r="H10" s="109">
        <v>18.0107</v>
      </c>
      <c r="I10" s="109">
        <v>18.0855</v>
      </c>
      <c r="J10" s="109">
        <v>17.950199999999999</v>
      </c>
      <c r="K10" s="109">
        <v>18.0261</v>
      </c>
      <c r="L10" s="109">
        <v>18.026700000000002</v>
      </c>
      <c r="M10" s="109">
        <v>18.026700000000002</v>
      </c>
      <c r="P10" s="21"/>
      <c r="Q10" s="22">
        <f t="shared" ref="Q10:Q35" si="21">$F10-G10</f>
        <v>-8.1146400000001506E-2</v>
      </c>
      <c r="R10" s="22">
        <f t="shared" ref="R10:R35" si="22">$F10-H10</f>
        <v>-5.5846400000000074E-2</v>
      </c>
      <c r="S10" s="22">
        <f t="shared" si="11"/>
        <v>-0.13064639999999983</v>
      </c>
      <c r="T10" s="22">
        <f t="shared" si="12"/>
        <v>4.6536000000010347E-3</v>
      </c>
      <c r="U10" s="22">
        <f t="shared" ref="U10:U35" si="23">$F10-K10</f>
        <v>-7.124639999999971E-2</v>
      </c>
      <c r="V10" s="22">
        <f t="shared" si="13"/>
        <v>-7.1846400000001864E-2</v>
      </c>
      <c r="W10" s="22">
        <f t="shared" ref="W10:W35" si="24">$F10-M10</f>
        <v>-7.1846400000001864E-2</v>
      </c>
      <c r="X10" s="22">
        <f t="shared" si="14"/>
        <v>17.9548536</v>
      </c>
      <c r="Y10" s="22">
        <f t="shared" si="15"/>
        <v>17.9548536</v>
      </c>
      <c r="Z10" s="22"/>
      <c r="AA10" s="2"/>
      <c r="AB10" s="25">
        <f t="shared" ref="AB10:AB35" si="25">ABS(Q10)</f>
        <v>8.1146400000001506E-2</v>
      </c>
      <c r="AC10" s="25">
        <f t="shared" si="16"/>
        <v>5.5846400000000074E-2</v>
      </c>
      <c r="AD10" s="25">
        <f t="shared" ref="AD10:AD35" si="26">ABS(S10)</f>
        <v>0.13064639999999983</v>
      </c>
      <c r="AE10" s="25">
        <f t="shared" si="17"/>
        <v>4.6536000000010347E-3</v>
      </c>
      <c r="AF10" s="25">
        <f t="shared" ref="AF10:AF35" si="27">ABS(U10)</f>
        <v>7.124639999999971E-2</v>
      </c>
      <c r="AG10" s="25">
        <f t="shared" si="18"/>
        <v>7.1846400000001864E-2</v>
      </c>
      <c r="AH10" s="25">
        <f t="shared" si="19"/>
        <v>7.1846400000001864E-2</v>
      </c>
      <c r="AI10" s="25">
        <f t="shared" si="20"/>
        <v>17.9548536</v>
      </c>
      <c r="AJ10" s="25">
        <f t="shared" si="20"/>
        <v>17.9548536</v>
      </c>
      <c r="AK10" s="42" t="s">
        <v>37</v>
      </c>
      <c r="AL10" s="1">
        <v>0</v>
      </c>
    </row>
    <row r="11" spans="1:44" x14ac:dyDescent="0.25">
      <c r="A11" s="61">
        <v>0</v>
      </c>
      <c r="B11" s="109">
        <v>4</v>
      </c>
      <c r="C11" s="110">
        <v>2046512.0004064008</v>
      </c>
      <c r="D11" s="110">
        <v>647057.58851917705</v>
      </c>
      <c r="E11" s="103"/>
      <c r="F11" s="109">
        <v>17.9728368</v>
      </c>
      <c r="G11" s="109">
        <v>18.0213</v>
      </c>
      <c r="H11" s="109">
        <v>17.9968</v>
      </c>
      <c r="I11" s="109">
        <v>18.070599999999999</v>
      </c>
      <c r="J11" s="109">
        <v>17.9373</v>
      </c>
      <c r="K11" s="109">
        <v>18.013999999999999</v>
      </c>
      <c r="L11" s="109">
        <v>18.014600000000002</v>
      </c>
      <c r="M11" s="109">
        <v>18.014600000000002</v>
      </c>
      <c r="P11" s="21"/>
      <c r="Q11" s="22">
        <f t="shared" si="21"/>
        <v>-4.8463200000000484E-2</v>
      </c>
      <c r="R11" s="22">
        <f t="shared" si="22"/>
        <v>-2.3963200000000739E-2</v>
      </c>
      <c r="S11" s="22">
        <f t="shared" si="11"/>
        <v>-9.7763199999999273E-2</v>
      </c>
      <c r="T11" s="22">
        <f t="shared" si="12"/>
        <v>3.5536799999999147E-2</v>
      </c>
      <c r="U11" s="22">
        <f t="shared" si="23"/>
        <v>-4.1163199999999733E-2</v>
      </c>
      <c r="V11" s="22">
        <f t="shared" si="13"/>
        <v>-4.1763200000001888E-2</v>
      </c>
      <c r="W11" s="22">
        <f t="shared" si="24"/>
        <v>-4.1763200000001888E-2</v>
      </c>
      <c r="X11" s="22">
        <f t="shared" si="14"/>
        <v>17.9728368</v>
      </c>
      <c r="Y11" s="22">
        <f t="shared" si="15"/>
        <v>17.9728368</v>
      </c>
      <c r="Z11" s="22"/>
      <c r="AA11" s="2"/>
      <c r="AB11" s="25">
        <f t="shared" si="25"/>
        <v>4.8463200000000484E-2</v>
      </c>
      <c r="AC11" s="25">
        <f t="shared" si="16"/>
        <v>2.3963200000000739E-2</v>
      </c>
      <c r="AD11" s="25">
        <f t="shared" si="26"/>
        <v>9.7763199999999273E-2</v>
      </c>
      <c r="AE11" s="25">
        <f t="shared" si="17"/>
        <v>3.5536799999999147E-2</v>
      </c>
      <c r="AF11" s="25">
        <f t="shared" si="27"/>
        <v>4.1163199999999733E-2</v>
      </c>
      <c r="AG11" s="25">
        <f t="shared" si="18"/>
        <v>4.1763200000001888E-2</v>
      </c>
      <c r="AH11" s="25">
        <f t="shared" si="19"/>
        <v>4.1763200000001888E-2</v>
      </c>
      <c r="AI11" s="25">
        <f t="shared" si="20"/>
        <v>17.9728368</v>
      </c>
      <c r="AJ11" s="25">
        <f t="shared" si="20"/>
        <v>17.9728368</v>
      </c>
      <c r="AL11" s="1">
        <v>0</v>
      </c>
    </row>
    <row r="12" spans="1:44" x14ac:dyDescent="0.25">
      <c r="A12" s="61">
        <v>0</v>
      </c>
      <c r="B12" s="109">
        <v>5</v>
      </c>
      <c r="C12" s="110">
        <v>2046489.1342646687</v>
      </c>
      <c r="D12" s="110">
        <v>647042.6273812548</v>
      </c>
      <c r="E12" s="103"/>
      <c r="F12" s="109">
        <v>17.970703200000003</v>
      </c>
      <c r="G12" s="109">
        <v>17.991499999999998</v>
      </c>
      <c r="H12" s="109">
        <v>17.968</v>
      </c>
      <c r="I12" s="109">
        <v>18.038</v>
      </c>
      <c r="J12" s="109">
        <v>17.9101</v>
      </c>
      <c r="K12" s="109">
        <v>17.988700000000001</v>
      </c>
      <c r="L12" s="109">
        <v>17.9893</v>
      </c>
      <c r="M12" s="109">
        <v>17.9893</v>
      </c>
      <c r="P12" s="21"/>
      <c r="Q12" s="22">
        <f>$F12-G12</f>
        <v>-2.0796799999995841E-2</v>
      </c>
      <c r="R12" s="22">
        <f t="shared" si="22"/>
        <v>2.7032000000026812E-3</v>
      </c>
      <c r="S12" s="22">
        <f t="shared" si="11"/>
        <v>-6.7296799999997603E-2</v>
      </c>
      <c r="T12" s="22">
        <f t="shared" si="12"/>
        <v>6.0603200000002744E-2</v>
      </c>
      <c r="U12" s="22">
        <f t="shared" si="23"/>
        <v>-1.7996799999998814E-2</v>
      </c>
      <c r="V12" s="22">
        <f t="shared" si="13"/>
        <v>-1.8596799999997415E-2</v>
      </c>
      <c r="W12" s="22">
        <f t="shared" si="24"/>
        <v>-1.8596799999997415E-2</v>
      </c>
      <c r="X12" s="22">
        <f t="shared" si="14"/>
        <v>17.970703200000003</v>
      </c>
      <c r="Y12" s="22">
        <f t="shared" si="15"/>
        <v>17.970703200000003</v>
      </c>
      <c r="Z12" s="22"/>
      <c r="AA12" s="2"/>
      <c r="AB12" s="25">
        <f t="shared" si="25"/>
        <v>2.0796799999995841E-2</v>
      </c>
      <c r="AC12" s="25">
        <f t="shared" si="16"/>
        <v>2.7032000000026812E-3</v>
      </c>
      <c r="AD12" s="25">
        <f t="shared" si="26"/>
        <v>6.7296799999997603E-2</v>
      </c>
      <c r="AE12" s="25">
        <f t="shared" si="17"/>
        <v>6.0603200000002744E-2</v>
      </c>
      <c r="AF12" s="25">
        <f t="shared" si="27"/>
        <v>1.7996799999998814E-2</v>
      </c>
      <c r="AG12" s="25">
        <f t="shared" si="18"/>
        <v>1.8596799999997415E-2</v>
      </c>
      <c r="AH12" s="25">
        <f t="shared" si="19"/>
        <v>1.8596799999997415E-2</v>
      </c>
      <c r="AI12" s="25">
        <f t="shared" si="20"/>
        <v>17.970703200000003</v>
      </c>
      <c r="AJ12" s="25">
        <f t="shared" si="20"/>
        <v>17.970703200000003</v>
      </c>
      <c r="AL12" s="1">
        <v>0</v>
      </c>
    </row>
    <row r="13" spans="1:44" s="21" customFormat="1" x14ac:dyDescent="0.25">
      <c r="A13" s="61">
        <v>0</v>
      </c>
      <c r="B13" s="109">
        <v>6</v>
      </c>
      <c r="C13" s="110">
        <v>2046464.2722885446</v>
      </c>
      <c r="D13" s="110">
        <v>647028.2673101346</v>
      </c>
      <c r="E13" s="103"/>
      <c r="F13" s="109">
        <v>17.933517600000002</v>
      </c>
      <c r="G13" s="109">
        <v>17.936299999999999</v>
      </c>
      <c r="H13" s="109">
        <v>17.915500000000002</v>
      </c>
      <c r="I13" s="109">
        <v>17.976800000000001</v>
      </c>
      <c r="J13" s="109">
        <v>17.8569</v>
      </c>
      <c r="K13" s="109">
        <v>17.933599999999998</v>
      </c>
      <c r="L13" s="109">
        <v>17.934000000000001</v>
      </c>
      <c r="M13" s="109">
        <v>17.934000000000001</v>
      </c>
      <c r="N13" s="61"/>
      <c r="O13" s="61"/>
      <c r="Q13" s="22">
        <f t="shared" si="21"/>
        <v>-2.7823999999974092E-3</v>
      </c>
      <c r="R13" s="22">
        <f t="shared" si="22"/>
        <v>1.80176000000003E-2</v>
      </c>
      <c r="S13" s="22">
        <f t="shared" si="11"/>
        <v>-4.3282399999998944E-2</v>
      </c>
      <c r="T13" s="22">
        <f t="shared" si="12"/>
        <v>7.6617600000002284E-2</v>
      </c>
      <c r="U13" s="22">
        <f t="shared" si="23"/>
        <v>-8.2399999996596307E-5</v>
      </c>
      <c r="V13" s="22">
        <f t="shared" si="13"/>
        <v>-4.8239999999921679E-4</v>
      </c>
      <c r="W13" s="22">
        <f t="shared" si="24"/>
        <v>-4.8239999999921679E-4</v>
      </c>
      <c r="X13" s="22">
        <f t="shared" si="14"/>
        <v>17.933517600000002</v>
      </c>
      <c r="Y13" s="22">
        <f t="shared" si="15"/>
        <v>17.933517600000002</v>
      </c>
      <c r="Z13" s="22"/>
      <c r="AB13" s="25">
        <f t="shared" si="25"/>
        <v>2.7823999999974092E-3</v>
      </c>
      <c r="AC13" s="25">
        <f t="shared" si="16"/>
        <v>1.80176000000003E-2</v>
      </c>
      <c r="AD13" s="25">
        <f t="shared" si="26"/>
        <v>4.3282399999998944E-2</v>
      </c>
      <c r="AE13" s="25">
        <f t="shared" si="17"/>
        <v>7.6617600000002284E-2</v>
      </c>
      <c r="AF13" s="25">
        <f t="shared" si="27"/>
        <v>8.2399999996596307E-5</v>
      </c>
      <c r="AG13" s="25">
        <f t="shared" si="18"/>
        <v>4.8239999999921679E-4</v>
      </c>
      <c r="AH13" s="25">
        <f t="shared" si="19"/>
        <v>4.8239999999921679E-4</v>
      </c>
      <c r="AI13" s="25">
        <f t="shared" ref="AI13:AJ16" si="28">ABS(X13)</f>
        <v>17.933517600000002</v>
      </c>
      <c r="AJ13" s="25">
        <f t="shared" si="28"/>
        <v>17.933517600000002</v>
      </c>
      <c r="AK13" s="42"/>
      <c r="AL13" s="21">
        <v>0</v>
      </c>
      <c r="AN13" s="21" t="s">
        <v>36</v>
      </c>
    </row>
    <row r="14" spans="1:44" s="21" customFormat="1" x14ac:dyDescent="0.25">
      <c r="A14" s="61">
        <v>0</v>
      </c>
      <c r="B14" s="109">
        <v>7</v>
      </c>
      <c r="C14" s="110">
        <v>2046428.1128778257</v>
      </c>
      <c r="D14" s="110">
        <v>646996.52537465072</v>
      </c>
      <c r="E14" s="103"/>
      <c r="F14" s="109">
        <v>17.8509168</v>
      </c>
      <c r="G14" s="109">
        <v>17.833400000000001</v>
      </c>
      <c r="H14" s="109">
        <v>17.813700000000001</v>
      </c>
      <c r="I14" s="109">
        <v>17.871300000000002</v>
      </c>
      <c r="J14" s="109">
        <v>17.777000000000001</v>
      </c>
      <c r="K14" s="109">
        <v>17.818100000000001</v>
      </c>
      <c r="L14" s="109">
        <v>17.817699999999999</v>
      </c>
      <c r="M14" s="109">
        <v>17.817</v>
      </c>
      <c r="N14" s="61"/>
      <c r="O14" s="61"/>
      <c r="Q14" s="22">
        <f t="shared" si="21"/>
        <v>1.7516799999999222E-2</v>
      </c>
      <c r="R14" s="22">
        <f t="shared" si="22"/>
        <v>3.7216799999999495E-2</v>
      </c>
      <c r="S14" s="22">
        <f t="shared" si="11"/>
        <v>-2.0383200000001267E-2</v>
      </c>
      <c r="T14" s="22">
        <f t="shared" si="12"/>
        <v>7.3916799999999228E-2</v>
      </c>
      <c r="U14" s="22">
        <f t="shared" si="23"/>
        <v>3.2816799999999091E-2</v>
      </c>
      <c r="V14" s="22">
        <f t="shared" si="13"/>
        <v>3.3216800000001712E-2</v>
      </c>
      <c r="W14" s="22">
        <f t="shared" si="24"/>
        <v>3.391680000000008E-2</v>
      </c>
      <c r="X14" s="22">
        <f t="shared" si="14"/>
        <v>17.8509168</v>
      </c>
      <c r="Y14" s="22">
        <f t="shared" si="15"/>
        <v>17.8509168</v>
      </c>
      <c r="Z14" s="22"/>
      <c r="AB14" s="25">
        <f t="shared" si="25"/>
        <v>1.7516799999999222E-2</v>
      </c>
      <c r="AC14" s="25">
        <f t="shared" si="16"/>
        <v>3.7216799999999495E-2</v>
      </c>
      <c r="AD14" s="25">
        <f t="shared" si="26"/>
        <v>2.0383200000001267E-2</v>
      </c>
      <c r="AE14" s="25">
        <f t="shared" si="17"/>
        <v>7.3916799999999228E-2</v>
      </c>
      <c r="AF14" s="25">
        <f t="shared" si="27"/>
        <v>3.2816799999999091E-2</v>
      </c>
      <c r="AG14" s="25">
        <f t="shared" si="18"/>
        <v>3.3216800000001712E-2</v>
      </c>
      <c r="AH14" s="25">
        <f t="shared" si="19"/>
        <v>3.391680000000008E-2</v>
      </c>
      <c r="AI14" s="25">
        <f t="shared" si="28"/>
        <v>17.8509168</v>
      </c>
      <c r="AJ14" s="25">
        <f t="shared" si="28"/>
        <v>17.8509168</v>
      </c>
      <c r="AK14" s="42"/>
      <c r="AL14" s="21">
        <v>0</v>
      </c>
    </row>
    <row r="15" spans="1:44" s="21" customFormat="1" x14ac:dyDescent="0.25">
      <c r="A15" s="61">
        <v>0</v>
      </c>
      <c r="B15" s="109">
        <v>8</v>
      </c>
      <c r="C15" s="110">
        <v>2046412.2224028448</v>
      </c>
      <c r="D15" s="110">
        <v>646978.41656083311</v>
      </c>
      <c r="E15" s="103"/>
      <c r="F15" s="109">
        <v>17.840248800000001</v>
      </c>
      <c r="G15" s="109">
        <v>17.829999999999998</v>
      </c>
      <c r="H15" s="109">
        <v>17.813600000000001</v>
      </c>
      <c r="I15" s="109">
        <v>17.862200000000001</v>
      </c>
      <c r="J15" s="109">
        <v>17.7788</v>
      </c>
      <c r="K15" s="109">
        <v>17.813500000000001</v>
      </c>
      <c r="L15" s="109">
        <v>17.8126</v>
      </c>
      <c r="M15" s="109">
        <v>17.8125</v>
      </c>
      <c r="N15" s="61"/>
      <c r="O15" s="61"/>
      <c r="Q15" s="22">
        <f t="shared" si="21"/>
        <v>1.0248800000002944E-2</v>
      </c>
      <c r="R15" s="22">
        <f t="shared" si="22"/>
        <v>2.664880000000025E-2</v>
      </c>
      <c r="S15" s="22">
        <f t="shared" si="11"/>
        <v>-2.1951200000000171E-2</v>
      </c>
      <c r="T15" s="22">
        <f t="shared" si="12"/>
        <v>6.1448800000000858E-2</v>
      </c>
      <c r="U15" s="22">
        <f t="shared" si="23"/>
        <v>2.6748800000000017E-2</v>
      </c>
      <c r="V15" s="22">
        <f t="shared" si="13"/>
        <v>2.7648800000001472E-2</v>
      </c>
      <c r="W15" s="22">
        <f t="shared" si="24"/>
        <v>2.7748800000001239E-2</v>
      </c>
      <c r="X15" s="22">
        <f t="shared" si="14"/>
        <v>17.840248800000001</v>
      </c>
      <c r="Y15" s="22">
        <f t="shared" si="15"/>
        <v>17.840248800000001</v>
      </c>
      <c r="Z15" s="22"/>
      <c r="AB15" s="25">
        <f t="shared" si="25"/>
        <v>1.0248800000002944E-2</v>
      </c>
      <c r="AC15" s="25">
        <f t="shared" si="16"/>
        <v>2.664880000000025E-2</v>
      </c>
      <c r="AD15" s="25">
        <f t="shared" si="26"/>
        <v>2.1951200000000171E-2</v>
      </c>
      <c r="AE15" s="25">
        <f t="shared" si="17"/>
        <v>6.1448800000000858E-2</v>
      </c>
      <c r="AF15" s="25">
        <f t="shared" si="27"/>
        <v>2.6748800000000017E-2</v>
      </c>
      <c r="AG15" s="25">
        <f t="shared" si="18"/>
        <v>2.7648800000001472E-2</v>
      </c>
      <c r="AH15" s="25">
        <f t="shared" si="19"/>
        <v>2.7748800000001239E-2</v>
      </c>
      <c r="AI15" s="25">
        <f t="shared" si="28"/>
        <v>17.840248800000001</v>
      </c>
      <c r="AJ15" s="25">
        <f t="shared" si="28"/>
        <v>17.840248800000001</v>
      </c>
      <c r="AK15" s="42"/>
      <c r="AL15" s="21">
        <v>0</v>
      </c>
    </row>
    <row r="16" spans="1:44" s="21" customFormat="1" x14ac:dyDescent="0.25">
      <c r="A16" s="61">
        <v>0</v>
      </c>
      <c r="B16" s="109">
        <v>9</v>
      </c>
      <c r="C16" s="110">
        <v>2046375.8932181862</v>
      </c>
      <c r="D16" s="110">
        <v>646942.57566675136</v>
      </c>
      <c r="E16" s="103"/>
      <c r="F16" s="109">
        <v>17.695773600000003</v>
      </c>
      <c r="G16" s="109">
        <v>17.708600000000001</v>
      </c>
      <c r="H16" s="109">
        <v>17.6905</v>
      </c>
      <c r="I16" s="109">
        <v>17.7454</v>
      </c>
      <c r="J16" s="109">
        <v>17.6388</v>
      </c>
      <c r="K16" s="109">
        <v>17.683199999999999</v>
      </c>
      <c r="L16" s="109">
        <v>17.683399999999999</v>
      </c>
      <c r="M16" s="109">
        <v>17.682099999999998</v>
      </c>
      <c r="N16" s="61"/>
      <c r="O16" s="61"/>
      <c r="Q16" s="22">
        <f t="shared" si="21"/>
        <v>-1.2826399999998017E-2</v>
      </c>
      <c r="R16" s="22">
        <f t="shared" si="22"/>
        <v>5.2736000000024319E-3</v>
      </c>
      <c r="S16" s="22">
        <f t="shared" si="11"/>
        <v>-4.9626399999997517E-2</v>
      </c>
      <c r="T16" s="22">
        <f t="shared" si="12"/>
        <v>5.6973600000002733E-2</v>
      </c>
      <c r="U16" s="22">
        <f t="shared" si="23"/>
        <v>1.2573600000003182E-2</v>
      </c>
      <c r="V16" s="22">
        <f t="shared" si="13"/>
        <v>1.2373600000003648E-2</v>
      </c>
      <c r="W16" s="22">
        <f t="shared" si="24"/>
        <v>1.3673600000004171E-2</v>
      </c>
      <c r="X16" s="22">
        <f t="shared" si="14"/>
        <v>17.695773600000003</v>
      </c>
      <c r="Y16" s="22">
        <f t="shared" si="15"/>
        <v>17.695773600000003</v>
      </c>
      <c r="Z16" s="22"/>
      <c r="AB16" s="25">
        <f t="shared" si="25"/>
        <v>1.2826399999998017E-2</v>
      </c>
      <c r="AC16" s="25">
        <f t="shared" si="16"/>
        <v>5.2736000000024319E-3</v>
      </c>
      <c r="AD16" s="25">
        <f t="shared" si="26"/>
        <v>4.9626399999997517E-2</v>
      </c>
      <c r="AE16" s="25">
        <f t="shared" si="17"/>
        <v>5.6973600000002733E-2</v>
      </c>
      <c r="AF16" s="25">
        <f t="shared" si="27"/>
        <v>1.2573600000003182E-2</v>
      </c>
      <c r="AG16" s="25">
        <f t="shared" si="18"/>
        <v>1.2373600000003648E-2</v>
      </c>
      <c r="AH16" s="25">
        <f t="shared" si="19"/>
        <v>1.3673600000004171E-2</v>
      </c>
      <c r="AI16" s="25">
        <f t="shared" si="28"/>
        <v>17.695773600000003</v>
      </c>
      <c r="AJ16" s="25">
        <f t="shared" si="28"/>
        <v>17.695773600000003</v>
      </c>
      <c r="AK16" s="42"/>
      <c r="AL16" s="21">
        <v>0</v>
      </c>
    </row>
    <row r="17" spans="1:38" x14ac:dyDescent="0.25">
      <c r="A17" s="61">
        <v>0</v>
      </c>
      <c r="B17" s="109">
        <v>10</v>
      </c>
      <c r="C17" s="110">
        <v>2046308.7270510544</v>
      </c>
      <c r="D17" s="110">
        <v>646917.41193802375</v>
      </c>
      <c r="E17" s="103"/>
      <c r="F17" s="109">
        <v>17.525085600000001</v>
      </c>
      <c r="G17" s="109">
        <v>17.5943</v>
      </c>
      <c r="H17" s="109">
        <v>17.5807</v>
      </c>
      <c r="I17" s="109">
        <v>17.6267</v>
      </c>
      <c r="J17" s="109">
        <v>17.554600000000001</v>
      </c>
      <c r="K17" s="109">
        <v>17.560099999999998</v>
      </c>
      <c r="L17" s="109">
        <v>17.5563</v>
      </c>
      <c r="M17" s="109">
        <v>17.5397</v>
      </c>
      <c r="P17" s="21"/>
      <c r="Q17" s="22">
        <f t="shared" si="21"/>
        <v>-6.9214399999999898E-2</v>
      </c>
      <c r="R17" s="22">
        <f t="shared" si="22"/>
        <v>-5.561439999999962E-2</v>
      </c>
      <c r="S17" s="22">
        <f t="shared" si="11"/>
        <v>-0.10161439999999899</v>
      </c>
      <c r="T17" s="22">
        <f t="shared" si="12"/>
        <v>-2.9514400000000052E-2</v>
      </c>
      <c r="U17" s="22">
        <f t="shared" si="23"/>
        <v>-3.5014399999997892E-2</v>
      </c>
      <c r="V17" s="22">
        <f t="shared" si="13"/>
        <v>-3.1214399999999642E-2</v>
      </c>
      <c r="W17" s="22">
        <f t="shared" si="24"/>
        <v>-1.461439999999925E-2</v>
      </c>
      <c r="X17" s="22">
        <f t="shared" si="14"/>
        <v>17.525085600000001</v>
      </c>
      <c r="Y17" s="22">
        <f t="shared" si="15"/>
        <v>17.525085600000001</v>
      </c>
      <c r="Z17" s="22"/>
      <c r="AA17" s="2"/>
      <c r="AB17" s="25">
        <f t="shared" si="25"/>
        <v>6.9214399999999898E-2</v>
      </c>
      <c r="AC17" s="25">
        <f t="shared" si="16"/>
        <v>5.561439999999962E-2</v>
      </c>
      <c r="AD17" s="25">
        <f t="shared" si="26"/>
        <v>0.10161439999999899</v>
      </c>
      <c r="AE17" s="25">
        <f t="shared" si="17"/>
        <v>2.9514400000000052E-2</v>
      </c>
      <c r="AF17" s="25">
        <f t="shared" si="27"/>
        <v>3.5014399999997892E-2</v>
      </c>
      <c r="AG17" s="25">
        <f t="shared" si="18"/>
        <v>3.1214399999999642E-2</v>
      </c>
      <c r="AH17" s="25">
        <f t="shared" si="19"/>
        <v>1.461439999999925E-2</v>
      </c>
      <c r="AI17" s="25">
        <f t="shared" si="20"/>
        <v>17.525085600000001</v>
      </c>
      <c r="AJ17" s="25">
        <f t="shared" si="20"/>
        <v>17.525085600000001</v>
      </c>
      <c r="AL17" s="1">
        <v>0</v>
      </c>
    </row>
    <row r="18" spans="1:38" x14ac:dyDescent="0.25">
      <c r="A18" s="61">
        <v>0</v>
      </c>
      <c r="B18" s="109">
        <v>11</v>
      </c>
      <c r="C18" s="110">
        <v>2046284.2744221487</v>
      </c>
      <c r="D18" s="110">
        <v>646910.96083312167</v>
      </c>
      <c r="E18" s="103"/>
      <c r="F18" s="109">
        <v>17.520513600000001</v>
      </c>
      <c r="G18" s="109">
        <v>17.591699999999999</v>
      </c>
      <c r="H18" s="109">
        <v>17.5777</v>
      </c>
      <c r="I18" s="109">
        <v>17.6235</v>
      </c>
      <c r="J18" s="109">
        <v>17.552099999999999</v>
      </c>
      <c r="K18" s="109">
        <v>17.557300000000001</v>
      </c>
      <c r="L18" s="109">
        <v>17.5562</v>
      </c>
      <c r="M18" s="109">
        <v>17.5412</v>
      </c>
      <c r="P18" s="21"/>
      <c r="Q18" s="22">
        <f t="shared" si="21"/>
        <v>-7.1186399999998429E-2</v>
      </c>
      <c r="R18" s="22">
        <f t="shared" si="22"/>
        <v>-5.7186399999999082E-2</v>
      </c>
      <c r="S18" s="22">
        <f t="shared" si="11"/>
        <v>-0.10298639999999892</v>
      </c>
      <c r="T18" s="22">
        <f t="shared" si="12"/>
        <v>-3.1586399999998349E-2</v>
      </c>
      <c r="U18" s="22">
        <f t="shared" si="23"/>
        <v>-3.6786400000000441E-2</v>
      </c>
      <c r="V18" s="22">
        <f t="shared" si="13"/>
        <v>-3.5686399999999452E-2</v>
      </c>
      <c r="W18" s="22">
        <f t="shared" si="24"/>
        <v>-2.0686399999998883E-2</v>
      </c>
      <c r="X18" s="22">
        <f t="shared" si="14"/>
        <v>17.520513600000001</v>
      </c>
      <c r="Y18" s="22">
        <f t="shared" si="15"/>
        <v>17.520513600000001</v>
      </c>
      <c r="Z18" s="22"/>
      <c r="AA18" s="2"/>
      <c r="AB18" s="25">
        <f t="shared" si="25"/>
        <v>7.1186399999998429E-2</v>
      </c>
      <c r="AC18" s="25">
        <f t="shared" si="16"/>
        <v>5.7186399999999082E-2</v>
      </c>
      <c r="AD18" s="25">
        <f t="shared" si="26"/>
        <v>0.10298639999999892</v>
      </c>
      <c r="AE18" s="25">
        <f t="shared" si="17"/>
        <v>3.1586399999998349E-2</v>
      </c>
      <c r="AF18" s="25">
        <f t="shared" si="27"/>
        <v>3.6786400000000441E-2</v>
      </c>
      <c r="AG18" s="25">
        <f t="shared" si="18"/>
        <v>3.5686399999999452E-2</v>
      </c>
      <c r="AH18" s="25">
        <f t="shared" si="19"/>
        <v>2.0686399999998883E-2</v>
      </c>
      <c r="AI18" s="25">
        <f t="shared" si="20"/>
        <v>17.520513600000001</v>
      </c>
      <c r="AJ18" s="25">
        <f t="shared" si="20"/>
        <v>17.520513600000001</v>
      </c>
      <c r="AL18" s="1">
        <v>0</v>
      </c>
    </row>
    <row r="19" spans="1:38" x14ac:dyDescent="0.25">
      <c r="A19" s="61">
        <v>0</v>
      </c>
      <c r="B19" s="109">
        <v>12</v>
      </c>
      <c r="C19" s="110">
        <v>2046263.0712725427</v>
      </c>
      <c r="D19" s="110">
        <v>646904.25887731765</v>
      </c>
      <c r="E19" s="103"/>
      <c r="F19" s="109">
        <v>17.507102400000001</v>
      </c>
      <c r="G19" s="109">
        <v>17.590299999999999</v>
      </c>
      <c r="H19" s="109">
        <v>17.576899999999998</v>
      </c>
      <c r="I19" s="109">
        <v>17.6203</v>
      </c>
      <c r="J19" s="109">
        <v>17.553599999999999</v>
      </c>
      <c r="K19" s="109">
        <v>17.5581</v>
      </c>
      <c r="L19" s="109">
        <v>17.557700000000001</v>
      </c>
      <c r="M19" s="109">
        <v>17.543500000000002</v>
      </c>
      <c r="P19" s="21"/>
      <c r="Q19" s="22">
        <f t="shared" si="21"/>
        <v>-8.3197599999998317E-2</v>
      </c>
      <c r="R19" s="22">
        <f t="shared" si="22"/>
        <v>-6.9797599999997573E-2</v>
      </c>
      <c r="S19" s="22">
        <f t="shared" si="11"/>
        <v>-0.11319759999999945</v>
      </c>
      <c r="T19" s="22">
        <f t="shared" si="12"/>
        <v>-4.6497599999998585E-2</v>
      </c>
      <c r="U19" s="22">
        <f t="shared" si="23"/>
        <v>-5.0997599999998755E-2</v>
      </c>
      <c r="V19" s="22">
        <f t="shared" si="13"/>
        <v>-5.0597599999999687E-2</v>
      </c>
      <c r="W19" s="22">
        <f t="shared" si="24"/>
        <v>-3.6397600000000807E-2</v>
      </c>
      <c r="X19" s="22">
        <f t="shared" si="14"/>
        <v>17.507102400000001</v>
      </c>
      <c r="Y19" s="22">
        <f t="shared" si="15"/>
        <v>17.507102400000001</v>
      </c>
      <c r="Z19" s="22"/>
      <c r="AA19" s="2"/>
      <c r="AB19" s="25">
        <f t="shared" si="25"/>
        <v>8.3197599999998317E-2</v>
      </c>
      <c r="AC19" s="25">
        <f t="shared" si="16"/>
        <v>6.9797599999997573E-2</v>
      </c>
      <c r="AD19" s="25">
        <f t="shared" si="26"/>
        <v>0.11319759999999945</v>
      </c>
      <c r="AE19" s="25">
        <f>ABS(T19)</f>
        <v>4.6497599999998585E-2</v>
      </c>
      <c r="AF19" s="25">
        <f t="shared" si="27"/>
        <v>5.0997599999998755E-2</v>
      </c>
      <c r="AG19" s="25">
        <f t="shared" si="18"/>
        <v>5.0597599999999687E-2</v>
      </c>
      <c r="AH19" s="25">
        <f t="shared" si="19"/>
        <v>3.6397600000000807E-2</v>
      </c>
      <c r="AI19" s="25">
        <f t="shared" si="20"/>
        <v>17.507102400000001</v>
      </c>
      <c r="AJ19" s="25">
        <f t="shared" si="20"/>
        <v>17.507102400000001</v>
      </c>
      <c r="AL19" s="1">
        <v>1</v>
      </c>
    </row>
    <row r="20" spans="1:38" x14ac:dyDescent="0.25">
      <c r="A20" s="61">
        <v>0</v>
      </c>
      <c r="B20" s="109">
        <v>13</v>
      </c>
      <c r="C20" s="110">
        <v>2046250.3424942852</v>
      </c>
      <c r="D20" s="110">
        <v>646899.9102870205</v>
      </c>
      <c r="E20" s="103"/>
      <c r="F20" s="109">
        <v>17.4967392</v>
      </c>
      <c r="G20" s="109">
        <v>17.5898</v>
      </c>
      <c r="H20" s="109">
        <v>17.575399999999998</v>
      </c>
      <c r="I20" s="109">
        <v>17.619700000000002</v>
      </c>
      <c r="J20" s="109">
        <v>17.5503</v>
      </c>
      <c r="K20" s="109">
        <v>17.5566</v>
      </c>
      <c r="L20" s="109">
        <v>17.558399999999999</v>
      </c>
      <c r="M20" s="109">
        <v>17.541399999999999</v>
      </c>
      <c r="P20" s="21"/>
      <c r="Q20" s="22">
        <f t="shared" si="21"/>
        <v>-9.3060799999999944E-2</v>
      </c>
      <c r="R20" s="22">
        <f t="shared" si="22"/>
        <v>-7.8660799999997977E-2</v>
      </c>
      <c r="S20" s="22">
        <f t="shared" si="11"/>
        <v>-0.12296080000000131</v>
      </c>
      <c r="T20" s="22">
        <f t="shared" si="12"/>
        <v>-5.3560799999999631E-2</v>
      </c>
      <c r="U20" s="22">
        <f t="shared" si="23"/>
        <v>-5.9860799999999159E-2</v>
      </c>
      <c r="V20" s="22">
        <f t="shared" si="13"/>
        <v>-6.1660799999998517E-2</v>
      </c>
      <c r="W20" s="22">
        <f t="shared" si="24"/>
        <v>-4.4660799999999057E-2</v>
      </c>
      <c r="X20" s="22">
        <f t="shared" si="14"/>
        <v>17.4967392</v>
      </c>
      <c r="Y20" s="22">
        <f t="shared" si="15"/>
        <v>17.4967392</v>
      </c>
      <c r="Z20" s="22"/>
      <c r="AA20" s="2"/>
      <c r="AB20" s="25">
        <f t="shared" si="25"/>
        <v>9.3060799999999944E-2</v>
      </c>
      <c r="AC20" s="25">
        <f t="shared" si="16"/>
        <v>7.8660799999997977E-2</v>
      </c>
      <c r="AD20" s="25">
        <f>ABS(S20)</f>
        <v>0.12296080000000131</v>
      </c>
      <c r="AE20" s="25">
        <f t="shared" si="17"/>
        <v>5.3560799999999631E-2</v>
      </c>
      <c r="AF20" s="25">
        <f t="shared" si="27"/>
        <v>5.9860799999999159E-2</v>
      </c>
      <c r="AG20" s="25">
        <f t="shared" si="18"/>
        <v>6.1660799999998517E-2</v>
      </c>
      <c r="AH20" s="25">
        <f t="shared" si="19"/>
        <v>4.4660799999999057E-2</v>
      </c>
      <c r="AI20" s="25">
        <f t="shared" si="20"/>
        <v>17.4967392</v>
      </c>
      <c r="AJ20" s="25">
        <f t="shared" si="20"/>
        <v>17.4967392</v>
      </c>
      <c r="AL20" s="1">
        <v>1</v>
      </c>
    </row>
    <row r="21" spans="1:38" x14ac:dyDescent="0.25">
      <c r="A21" s="61">
        <v>0</v>
      </c>
      <c r="B21" s="109">
        <v>14</v>
      </c>
      <c r="C21" s="110">
        <v>2046039.2449072897</v>
      </c>
      <c r="D21" s="110">
        <v>646814.63347726688</v>
      </c>
      <c r="E21" s="103"/>
      <c r="F21" s="109">
        <v>17.482413600000001</v>
      </c>
      <c r="G21" s="109">
        <v>17.565799999999999</v>
      </c>
      <c r="H21" s="109">
        <v>17.5566</v>
      </c>
      <c r="I21" s="109">
        <v>17.587700000000002</v>
      </c>
      <c r="J21" s="109">
        <v>17.541699999999999</v>
      </c>
      <c r="K21" s="109">
        <v>17.547699999999999</v>
      </c>
      <c r="L21" s="109">
        <v>17.5471</v>
      </c>
      <c r="M21" s="109">
        <v>17.5319</v>
      </c>
      <c r="P21" s="21"/>
      <c r="Q21" s="22">
        <f t="shared" si="21"/>
        <v>-8.3386399999998417E-2</v>
      </c>
      <c r="R21" s="22">
        <f t="shared" si="22"/>
        <v>-7.4186399999998542E-2</v>
      </c>
      <c r="S21" s="22">
        <f t="shared" si="11"/>
        <v>-0.10528640000000067</v>
      </c>
      <c r="T21" s="22">
        <f t="shared" si="12"/>
        <v>-5.9286399999997741E-2</v>
      </c>
      <c r="U21" s="22">
        <f t="shared" si="23"/>
        <v>-6.5286399999997968E-2</v>
      </c>
      <c r="V21" s="22">
        <f t="shared" si="13"/>
        <v>-6.4686399999999367E-2</v>
      </c>
      <c r="W21" s="22">
        <f t="shared" si="24"/>
        <v>-4.9486399999999264E-2</v>
      </c>
      <c r="X21" s="22">
        <f t="shared" si="14"/>
        <v>17.482413600000001</v>
      </c>
      <c r="Y21" s="22">
        <f t="shared" si="15"/>
        <v>17.482413600000001</v>
      </c>
      <c r="Z21" s="22"/>
      <c r="AA21" s="2"/>
      <c r="AB21" s="25">
        <f t="shared" si="25"/>
        <v>8.3386399999998417E-2</v>
      </c>
      <c r="AC21" s="25">
        <f t="shared" si="16"/>
        <v>7.4186399999998542E-2</v>
      </c>
      <c r="AD21" s="25">
        <f t="shared" si="26"/>
        <v>0.10528640000000067</v>
      </c>
      <c r="AE21" s="25">
        <f t="shared" si="17"/>
        <v>5.9286399999997741E-2</v>
      </c>
      <c r="AF21" s="25">
        <f t="shared" si="27"/>
        <v>6.5286399999997968E-2</v>
      </c>
      <c r="AG21" s="25">
        <f t="shared" si="18"/>
        <v>6.4686399999999367E-2</v>
      </c>
      <c r="AH21" s="25">
        <f t="shared" si="19"/>
        <v>4.9486399999999264E-2</v>
      </c>
      <c r="AI21" s="25">
        <f t="shared" si="20"/>
        <v>17.482413600000001</v>
      </c>
      <c r="AJ21" s="25">
        <f t="shared" si="20"/>
        <v>17.482413600000001</v>
      </c>
      <c r="AL21" s="1">
        <v>0</v>
      </c>
    </row>
    <row r="22" spans="1:38" x14ac:dyDescent="0.25">
      <c r="A22" s="61">
        <v>0</v>
      </c>
      <c r="B22" s="109">
        <v>15</v>
      </c>
      <c r="C22" s="110">
        <v>2046033.6926593853</v>
      </c>
      <c r="D22" s="110">
        <v>646821.17663195333</v>
      </c>
      <c r="E22" s="103"/>
      <c r="F22" s="109">
        <v>17.4879</v>
      </c>
      <c r="G22" s="109">
        <v>17.564900000000002</v>
      </c>
      <c r="H22" s="109">
        <v>17.555900000000001</v>
      </c>
      <c r="I22" s="109">
        <v>17.586400000000001</v>
      </c>
      <c r="J22" s="109">
        <v>17.541399999999999</v>
      </c>
      <c r="K22" s="109">
        <v>17.5473</v>
      </c>
      <c r="L22" s="109">
        <v>17.546700000000001</v>
      </c>
      <c r="M22" s="109">
        <v>17.531500000000001</v>
      </c>
      <c r="P22" s="21"/>
      <c r="Q22" s="22">
        <f t="shared" si="21"/>
        <v>-7.7000000000001734E-2</v>
      </c>
      <c r="R22" s="22">
        <f t="shared" si="22"/>
        <v>-6.8000000000001393E-2</v>
      </c>
      <c r="S22" s="22">
        <f t="shared" si="11"/>
        <v>-9.8500000000001364E-2</v>
      </c>
      <c r="T22" s="22">
        <f t="shared" si="12"/>
        <v>-5.3499999999999659E-2</v>
      </c>
      <c r="U22" s="22">
        <f t="shared" si="23"/>
        <v>-5.9400000000000119E-2</v>
      </c>
      <c r="V22" s="22">
        <f t="shared" si="13"/>
        <v>-5.8800000000001518E-2</v>
      </c>
      <c r="W22" s="22">
        <f t="shared" si="24"/>
        <v>-4.3600000000001415E-2</v>
      </c>
      <c r="X22" s="22">
        <f t="shared" si="14"/>
        <v>17.4879</v>
      </c>
      <c r="Y22" s="22">
        <f t="shared" si="15"/>
        <v>17.4879</v>
      </c>
      <c r="Z22" s="22"/>
      <c r="AA22" s="2"/>
      <c r="AB22" s="25">
        <f t="shared" si="25"/>
        <v>7.7000000000001734E-2</v>
      </c>
      <c r="AC22" s="25">
        <f t="shared" si="16"/>
        <v>6.8000000000001393E-2</v>
      </c>
      <c r="AD22" s="25">
        <f t="shared" si="26"/>
        <v>9.8500000000001364E-2</v>
      </c>
      <c r="AE22" s="25">
        <f t="shared" si="17"/>
        <v>5.3499999999999659E-2</v>
      </c>
      <c r="AF22" s="25">
        <f t="shared" si="27"/>
        <v>5.9400000000000119E-2</v>
      </c>
      <c r="AG22" s="25">
        <f t="shared" si="18"/>
        <v>5.8800000000001518E-2</v>
      </c>
      <c r="AH22" s="25">
        <f t="shared" si="19"/>
        <v>4.3600000000001415E-2</v>
      </c>
      <c r="AI22" s="25">
        <f t="shared" si="20"/>
        <v>17.4879</v>
      </c>
      <c r="AJ22" s="25">
        <f t="shared" si="20"/>
        <v>17.4879</v>
      </c>
      <c r="AL22" s="1">
        <v>0</v>
      </c>
    </row>
    <row r="23" spans="1:38" x14ac:dyDescent="0.25">
      <c r="A23" s="61">
        <v>0</v>
      </c>
      <c r="B23" s="109">
        <v>16</v>
      </c>
      <c r="C23" s="110">
        <v>2046040.356515113</v>
      </c>
      <c r="D23" s="110">
        <v>646830.45080010162</v>
      </c>
      <c r="E23" s="103"/>
      <c r="F23" s="109">
        <v>17.479365600000001</v>
      </c>
      <c r="G23" s="109">
        <v>17.567399999999999</v>
      </c>
      <c r="H23" s="109">
        <v>17.5581</v>
      </c>
      <c r="I23" s="109">
        <v>17.589700000000001</v>
      </c>
      <c r="J23" s="109">
        <v>17.5426</v>
      </c>
      <c r="K23" s="109">
        <v>17.5487</v>
      </c>
      <c r="L23" s="109">
        <v>17.547999999999998</v>
      </c>
      <c r="M23" s="109">
        <v>17.532699999999998</v>
      </c>
      <c r="P23" s="21"/>
      <c r="Q23" s="22">
        <f t="shared" si="21"/>
        <v>-8.8034399999997959E-2</v>
      </c>
      <c r="R23" s="22">
        <f t="shared" si="22"/>
        <v>-7.8734399999998317E-2</v>
      </c>
      <c r="S23" s="22">
        <f t="shared" si="11"/>
        <v>-0.11033439999999928</v>
      </c>
      <c r="T23" s="22">
        <f t="shared" si="12"/>
        <v>-6.3234399999998914E-2</v>
      </c>
      <c r="U23" s="22">
        <f t="shared" si="23"/>
        <v>-6.9334399999998908E-2</v>
      </c>
      <c r="V23" s="22">
        <f t="shared" si="13"/>
        <v>-6.8634399999996987E-2</v>
      </c>
      <c r="W23" s="22">
        <f t="shared" si="24"/>
        <v>-5.3334399999997117E-2</v>
      </c>
      <c r="X23" s="22">
        <f t="shared" si="14"/>
        <v>17.479365600000001</v>
      </c>
      <c r="Y23" s="22">
        <f t="shared" si="15"/>
        <v>17.479365600000001</v>
      </c>
      <c r="Z23" s="22"/>
      <c r="AA23" s="2"/>
      <c r="AB23" s="25">
        <f t="shared" si="25"/>
        <v>8.8034399999997959E-2</v>
      </c>
      <c r="AC23" s="25">
        <f t="shared" si="16"/>
        <v>7.8734399999998317E-2</v>
      </c>
      <c r="AD23" s="25">
        <f t="shared" si="26"/>
        <v>0.11033439999999928</v>
      </c>
      <c r="AE23" s="25">
        <f t="shared" si="17"/>
        <v>6.3234399999998914E-2</v>
      </c>
      <c r="AF23" s="25">
        <f t="shared" si="27"/>
        <v>6.9334399999998908E-2</v>
      </c>
      <c r="AG23" s="25">
        <f t="shared" si="18"/>
        <v>6.8634399999996987E-2</v>
      </c>
      <c r="AH23" s="25">
        <f t="shared" si="19"/>
        <v>5.3334399999997117E-2</v>
      </c>
      <c r="AI23" s="25">
        <f t="shared" si="20"/>
        <v>17.479365600000001</v>
      </c>
      <c r="AJ23" s="25">
        <f t="shared" si="20"/>
        <v>17.479365600000001</v>
      </c>
      <c r="AL23" s="1">
        <v>0</v>
      </c>
    </row>
    <row r="24" spans="1:38" x14ac:dyDescent="0.25">
      <c r="A24" s="61">
        <v>0</v>
      </c>
      <c r="B24" s="109">
        <v>17</v>
      </c>
      <c r="C24" s="110">
        <v>2046019.0128524255</v>
      </c>
      <c r="D24" s="110">
        <v>646827.92156464315</v>
      </c>
      <c r="E24" s="103"/>
      <c r="F24" s="109">
        <v>17.486376</v>
      </c>
      <c r="G24" s="109">
        <v>17.563500000000001</v>
      </c>
      <c r="H24" s="109">
        <v>17.555099999999999</v>
      </c>
      <c r="I24" s="109">
        <v>17.584</v>
      </c>
      <c r="J24" s="109">
        <v>17.542000000000002</v>
      </c>
      <c r="K24" s="109">
        <v>17.547599999999999</v>
      </c>
      <c r="L24" s="109">
        <v>17.547000000000001</v>
      </c>
      <c r="M24" s="109">
        <v>17.5322</v>
      </c>
      <c r="P24" s="21"/>
      <c r="Q24" s="22">
        <f t="shared" si="21"/>
        <v>-7.7124000000001303E-2</v>
      </c>
      <c r="R24" s="22">
        <f t="shared" si="22"/>
        <v>-6.8723999999999563E-2</v>
      </c>
      <c r="S24" s="22">
        <f t="shared" si="11"/>
        <v>-9.7623999999999711E-2</v>
      </c>
      <c r="T24" s="22">
        <f t="shared" si="12"/>
        <v>-5.5624000000001672E-2</v>
      </c>
      <c r="U24" s="22">
        <f t="shared" si="23"/>
        <v>-6.1223999999999279E-2</v>
      </c>
      <c r="V24" s="22">
        <f t="shared" si="13"/>
        <v>-6.0624000000000677E-2</v>
      </c>
      <c r="W24" s="22">
        <f t="shared" si="24"/>
        <v>-4.5823999999999643E-2</v>
      </c>
      <c r="X24" s="22">
        <f t="shared" si="14"/>
        <v>17.486376</v>
      </c>
      <c r="Y24" s="22">
        <f t="shared" si="15"/>
        <v>17.486376</v>
      </c>
      <c r="Z24" s="22"/>
      <c r="AA24" s="2"/>
      <c r="AB24" s="25">
        <f t="shared" si="25"/>
        <v>7.7124000000001303E-2</v>
      </c>
      <c r="AC24" s="25">
        <f t="shared" si="16"/>
        <v>6.8723999999999563E-2</v>
      </c>
      <c r="AD24" s="25">
        <f t="shared" si="26"/>
        <v>9.7623999999999711E-2</v>
      </c>
      <c r="AE24" s="25">
        <f t="shared" si="17"/>
        <v>5.5624000000001672E-2</v>
      </c>
      <c r="AF24" s="25">
        <f t="shared" si="27"/>
        <v>6.1223999999999279E-2</v>
      </c>
      <c r="AG24" s="25">
        <f t="shared" si="18"/>
        <v>6.0624000000000677E-2</v>
      </c>
      <c r="AH24" s="25">
        <f t="shared" si="19"/>
        <v>4.5823999999999643E-2</v>
      </c>
      <c r="AI24" s="25">
        <f t="shared" si="20"/>
        <v>17.486376</v>
      </c>
      <c r="AJ24" s="25">
        <f t="shared" si="20"/>
        <v>17.486376</v>
      </c>
      <c r="AL24" s="1">
        <v>1</v>
      </c>
    </row>
    <row r="25" spans="1:38" x14ac:dyDescent="0.25">
      <c r="A25" s="61">
        <v>0</v>
      </c>
      <c r="B25" s="109">
        <v>18</v>
      </c>
      <c r="C25" s="110">
        <v>2046015.1333502666</v>
      </c>
      <c r="D25" s="110">
        <v>646816.74452628917</v>
      </c>
      <c r="E25" s="103"/>
      <c r="F25" s="109">
        <v>17.4946056</v>
      </c>
      <c r="G25" s="109">
        <v>17.560199999999998</v>
      </c>
      <c r="H25" s="109">
        <v>17.552099999999999</v>
      </c>
      <c r="I25" s="109">
        <v>17.579899999999999</v>
      </c>
      <c r="J25" s="109">
        <v>17.539899999999999</v>
      </c>
      <c r="K25" s="109">
        <v>17.545300000000001</v>
      </c>
      <c r="L25" s="109">
        <v>17.544699999999999</v>
      </c>
      <c r="M25" s="109">
        <v>17.529800000000002</v>
      </c>
      <c r="P25" s="21"/>
      <c r="Q25" s="22">
        <f t="shared" si="21"/>
        <v>-6.5594399999998387E-2</v>
      </c>
      <c r="R25" s="22">
        <f t="shared" si="22"/>
        <v>-5.7494399999999501E-2</v>
      </c>
      <c r="S25" s="22">
        <f t="shared" si="11"/>
        <v>-8.529439999999866E-2</v>
      </c>
      <c r="T25" s="22">
        <f t="shared" si="12"/>
        <v>-4.5294399999999513E-2</v>
      </c>
      <c r="U25" s="22">
        <f t="shared" si="23"/>
        <v>-5.0694400000001139E-2</v>
      </c>
      <c r="V25" s="22">
        <f t="shared" si="13"/>
        <v>-5.0094399999998984E-2</v>
      </c>
      <c r="W25" s="22">
        <f t="shared" si="24"/>
        <v>-3.5194400000001735E-2</v>
      </c>
      <c r="X25" s="22">
        <f t="shared" si="14"/>
        <v>17.4946056</v>
      </c>
      <c r="Y25" s="22">
        <f t="shared" si="15"/>
        <v>17.4946056</v>
      </c>
      <c r="Z25" s="22"/>
      <c r="AA25" s="2"/>
      <c r="AB25" s="25">
        <f t="shared" si="25"/>
        <v>6.5594399999998387E-2</v>
      </c>
      <c r="AC25" s="25">
        <f t="shared" si="16"/>
        <v>5.7494399999999501E-2</v>
      </c>
      <c r="AD25" s="25">
        <f t="shared" si="26"/>
        <v>8.529439999999866E-2</v>
      </c>
      <c r="AE25" s="25">
        <f t="shared" si="17"/>
        <v>4.5294399999999513E-2</v>
      </c>
      <c r="AF25" s="25">
        <f t="shared" si="27"/>
        <v>5.0694400000001139E-2</v>
      </c>
      <c r="AG25" s="25">
        <f t="shared" si="18"/>
        <v>5.0094399999998984E-2</v>
      </c>
      <c r="AH25" s="25">
        <f t="shared" si="19"/>
        <v>3.5194400000001735E-2</v>
      </c>
      <c r="AI25" s="25">
        <f t="shared" si="20"/>
        <v>17.4946056</v>
      </c>
      <c r="AJ25" s="25">
        <f t="shared" si="20"/>
        <v>17.4946056</v>
      </c>
      <c r="AL25" s="1">
        <v>0</v>
      </c>
    </row>
    <row r="26" spans="1:38" x14ac:dyDescent="0.25">
      <c r="A26" s="61">
        <v>0</v>
      </c>
      <c r="B26" s="109">
        <v>19</v>
      </c>
      <c r="C26" s="110">
        <v>2046008.5859283716</v>
      </c>
      <c r="D26" s="110">
        <v>646808.86664973327</v>
      </c>
      <c r="E26" s="103"/>
      <c r="F26" s="109">
        <v>17.484242399999999</v>
      </c>
      <c r="G26" s="109">
        <v>17.5566</v>
      </c>
      <c r="H26" s="109">
        <v>17.549099999999999</v>
      </c>
      <c r="I26" s="109">
        <v>17.575299999999999</v>
      </c>
      <c r="J26" s="109">
        <v>17.5383</v>
      </c>
      <c r="K26" s="109">
        <v>17.543199999999999</v>
      </c>
      <c r="L26" s="109">
        <v>17.5426</v>
      </c>
      <c r="M26" s="109">
        <v>17.527999999999999</v>
      </c>
      <c r="P26" s="21"/>
      <c r="Q26" s="22">
        <f t="shared" si="21"/>
        <v>-7.2357600000000133E-2</v>
      </c>
      <c r="R26" s="22">
        <f t="shared" si="22"/>
        <v>-6.4857599999999849E-2</v>
      </c>
      <c r="S26" s="22">
        <f t="shared" si="11"/>
        <v>-9.1057599999999184E-2</v>
      </c>
      <c r="T26" s="22">
        <f t="shared" si="12"/>
        <v>-5.405760000000015E-2</v>
      </c>
      <c r="U26" s="22">
        <f t="shared" si="23"/>
        <v>-5.8957599999999388E-2</v>
      </c>
      <c r="V26" s="22">
        <f>$F26-L26</f>
        <v>-5.8357600000000787E-2</v>
      </c>
      <c r="W26" s="22">
        <f t="shared" si="24"/>
        <v>-4.3757599999999286E-2</v>
      </c>
      <c r="X26" s="22">
        <f t="shared" si="14"/>
        <v>17.484242399999999</v>
      </c>
      <c r="Y26" s="22">
        <f t="shared" si="15"/>
        <v>17.484242399999999</v>
      </c>
      <c r="Z26" s="22"/>
      <c r="AA26" s="2"/>
      <c r="AB26" s="25">
        <f t="shared" si="25"/>
        <v>7.2357600000000133E-2</v>
      </c>
      <c r="AC26" s="25">
        <f t="shared" si="16"/>
        <v>6.4857599999999849E-2</v>
      </c>
      <c r="AD26" s="25">
        <f t="shared" si="26"/>
        <v>9.1057599999999184E-2</v>
      </c>
      <c r="AE26" s="25">
        <f t="shared" si="17"/>
        <v>5.405760000000015E-2</v>
      </c>
      <c r="AF26" s="25">
        <f t="shared" si="27"/>
        <v>5.8957599999999388E-2</v>
      </c>
      <c r="AG26" s="25">
        <f t="shared" si="18"/>
        <v>5.8357600000000787E-2</v>
      </c>
      <c r="AH26" s="25">
        <f t="shared" si="19"/>
        <v>4.3757599999999286E-2</v>
      </c>
      <c r="AI26" s="25">
        <f t="shared" si="20"/>
        <v>17.484242399999999</v>
      </c>
      <c r="AJ26" s="25">
        <f t="shared" si="20"/>
        <v>17.484242399999999</v>
      </c>
      <c r="AL26" s="1">
        <v>0</v>
      </c>
    </row>
    <row r="27" spans="1:38" x14ac:dyDescent="0.25">
      <c r="A27" s="61">
        <v>0</v>
      </c>
      <c r="B27" s="109">
        <v>21</v>
      </c>
      <c r="C27" s="110">
        <v>2045992.5372618744</v>
      </c>
      <c r="D27" s="110">
        <v>646819.59258318506</v>
      </c>
      <c r="E27" s="103"/>
      <c r="F27" s="109">
        <v>17.479060799999999</v>
      </c>
      <c r="G27" s="109">
        <v>17.547599999999999</v>
      </c>
      <c r="H27" s="109">
        <v>17.540800000000001</v>
      </c>
      <c r="I27" s="109">
        <v>17.565000000000001</v>
      </c>
      <c r="J27" s="109">
        <v>17.5319</v>
      </c>
      <c r="K27" s="109">
        <v>17.536899999999999</v>
      </c>
      <c r="L27" s="109">
        <v>17.536200000000001</v>
      </c>
      <c r="M27" s="109">
        <v>17.520299999999999</v>
      </c>
      <c r="P27" s="21"/>
      <c r="Q27" s="22">
        <f t="shared" si="21"/>
        <v>-6.8539200000000022E-2</v>
      </c>
      <c r="R27" s="22">
        <f t="shared" si="22"/>
        <v>-6.1739200000001659E-2</v>
      </c>
      <c r="S27" s="22">
        <f t="shared" si="11"/>
        <v>-8.5939200000002103E-2</v>
      </c>
      <c r="T27" s="22">
        <f t="shared" si="12"/>
        <v>-5.2839200000001085E-2</v>
      </c>
      <c r="U27" s="22">
        <f t="shared" si="23"/>
        <v>-5.7839200000000091E-2</v>
      </c>
      <c r="V27" s="22">
        <f t="shared" si="13"/>
        <v>-5.7139200000001722E-2</v>
      </c>
      <c r="W27" s="22">
        <f t="shared" si="24"/>
        <v>-4.1239199999999698E-2</v>
      </c>
      <c r="X27" s="22">
        <f t="shared" si="14"/>
        <v>17.479060799999999</v>
      </c>
      <c r="Y27" s="22">
        <f t="shared" si="15"/>
        <v>17.479060799999999</v>
      </c>
      <c r="Z27" s="22"/>
      <c r="AA27" s="2"/>
      <c r="AB27" s="25">
        <f t="shared" si="25"/>
        <v>6.8539200000000022E-2</v>
      </c>
      <c r="AC27" s="25">
        <f t="shared" si="16"/>
        <v>6.1739200000001659E-2</v>
      </c>
      <c r="AD27" s="22">
        <f t="shared" si="26"/>
        <v>8.5939200000002103E-2</v>
      </c>
      <c r="AE27" s="22">
        <f t="shared" si="17"/>
        <v>5.2839200000001085E-2</v>
      </c>
      <c r="AF27" s="22">
        <f t="shared" si="27"/>
        <v>5.7839200000000091E-2</v>
      </c>
      <c r="AG27" s="25">
        <f t="shared" si="18"/>
        <v>5.7139200000001722E-2</v>
      </c>
      <c r="AH27" s="25">
        <f t="shared" si="19"/>
        <v>4.1239199999999698E-2</v>
      </c>
      <c r="AI27" s="25">
        <f t="shared" si="20"/>
        <v>17.479060799999999</v>
      </c>
      <c r="AJ27" s="25">
        <f t="shared" si="20"/>
        <v>17.479060799999999</v>
      </c>
      <c r="AL27" s="1">
        <v>0</v>
      </c>
    </row>
    <row r="28" spans="1:38" x14ac:dyDescent="0.25">
      <c r="A28" s="61">
        <v>0</v>
      </c>
      <c r="B28" s="109">
        <v>22</v>
      </c>
      <c r="C28" s="110">
        <v>2045974.6591821183</v>
      </c>
      <c r="D28" s="110">
        <v>646814.66060452117</v>
      </c>
      <c r="E28" s="103"/>
      <c r="F28" s="109">
        <v>17.318126400000001</v>
      </c>
      <c r="G28" s="109">
        <v>17.398700000000002</v>
      </c>
      <c r="H28" s="109">
        <v>17.375800000000002</v>
      </c>
      <c r="I28" s="109">
        <v>17.4404</v>
      </c>
      <c r="J28" s="109">
        <v>17.344100000000001</v>
      </c>
      <c r="K28" s="109">
        <v>17.39</v>
      </c>
      <c r="L28" s="109">
        <v>17.377800000000001</v>
      </c>
      <c r="M28" s="109">
        <v>17.354399999999998</v>
      </c>
      <c r="P28" s="21"/>
      <c r="Q28" s="22">
        <f t="shared" si="21"/>
        <v>-8.0573600000001022E-2</v>
      </c>
      <c r="R28" s="22">
        <f t="shared" si="22"/>
        <v>-5.7673600000001102E-2</v>
      </c>
      <c r="S28" s="22">
        <f t="shared" si="11"/>
        <v>-0.12227359999999976</v>
      </c>
      <c r="T28" s="22">
        <f t="shared" si="12"/>
        <v>-2.5973600000000374E-2</v>
      </c>
      <c r="U28" s="22">
        <f t="shared" si="23"/>
        <v>-7.1873599999999982E-2</v>
      </c>
      <c r="V28" s="22">
        <f t="shared" si="13"/>
        <v>-5.9673599999999993E-2</v>
      </c>
      <c r="W28" s="22">
        <f t="shared" si="24"/>
        <v>-3.6273599999997685E-2</v>
      </c>
      <c r="X28" s="22">
        <f t="shared" si="14"/>
        <v>17.318126400000001</v>
      </c>
      <c r="Y28" s="22">
        <f t="shared" si="15"/>
        <v>17.318126400000001</v>
      </c>
      <c r="Z28" s="22"/>
      <c r="AA28" s="2"/>
      <c r="AB28" s="25">
        <f t="shared" si="25"/>
        <v>8.0573600000001022E-2</v>
      </c>
      <c r="AC28" s="25">
        <f t="shared" si="16"/>
        <v>5.7673600000001102E-2</v>
      </c>
      <c r="AD28" s="22">
        <f t="shared" si="26"/>
        <v>0.12227359999999976</v>
      </c>
      <c r="AE28" s="22">
        <f t="shared" si="17"/>
        <v>2.5973600000000374E-2</v>
      </c>
      <c r="AF28" s="22">
        <f t="shared" si="27"/>
        <v>7.1873599999999982E-2</v>
      </c>
      <c r="AG28" s="25">
        <f t="shared" si="18"/>
        <v>5.9673599999999993E-2</v>
      </c>
      <c r="AH28" s="25">
        <f t="shared" si="19"/>
        <v>3.6273599999997685E-2</v>
      </c>
      <c r="AI28" s="25">
        <f t="shared" si="20"/>
        <v>17.318126400000001</v>
      </c>
      <c r="AJ28" s="25">
        <f t="shared" si="20"/>
        <v>17.318126400000001</v>
      </c>
      <c r="AL28" s="1">
        <v>0</v>
      </c>
    </row>
    <row r="29" spans="1:38" x14ac:dyDescent="0.25">
      <c r="A29" s="61">
        <v>0</v>
      </c>
      <c r="B29" s="109">
        <v>24</v>
      </c>
      <c r="C29" s="110">
        <v>2045951.1931927863</v>
      </c>
      <c r="D29" s="110">
        <v>646805.94086868165</v>
      </c>
      <c r="E29" s="103"/>
      <c r="F29" s="109">
        <v>17.285512799999999</v>
      </c>
      <c r="G29" s="109">
        <v>17.353899999999999</v>
      </c>
      <c r="H29" s="109">
        <v>17.343399999999999</v>
      </c>
      <c r="I29" s="109">
        <v>17.374400000000001</v>
      </c>
      <c r="J29" s="109">
        <v>17.3217</v>
      </c>
      <c r="K29" s="109">
        <v>17.347200000000001</v>
      </c>
      <c r="L29" s="109">
        <v>17.318000000000001</v>
      </c>
      <c r="M29" s="109">
        <v>17.327000000000002</v>
      </c>
      <c r="P29" s="21"/>
      <c r="Q29" s="22">
        <f t="shared" si="21"/>
        <v>-6.8387200000000092E-2</v>
      </c>
      <c r="R29" s="22">
        <f t="shared" si="22"/>
        <v>-5.7887199999999694E-2</v>
      </c>
      <c r="S29" s="22">
        <f t="shared" si="11"/>
        <v>-8.8887200000002053E-2</v>
      </c>
      <c r="T29" s="22">
        <f t="shared" si="12"/>
        <v>-3.618720000000053E-2</v>
      </c>
      <c r="U29" s="22">
        <f t="shared" si="23"/>
        <v>-6.1687200000001496E-2</v>
      </c>
      <c r="V29" s="22">
        <f t="shared" si="13"/>
        <v>-3.2487200000002048E-2</v>
      </c>
      <c r="W29" s="22">
        <f t="shared" si="24"/>
        <v>-4.1487200000002389E-2</v>
      </c>
      <c r="X29" s="22">
        <f t="shared" si="14"/>
        <v>17.285512799999999</v>
      </c>
      <c r="Y29" s="22">
        <f t="shared" si="15"/>
        <v>17.285512799999999</v>
      </c>
      <c r="Z29" s="22"/>
      <c r="AA29" s="2"/>
      <c r="AB29" s="25">
        <f t="shared" si="25"/>
        <v>6.8387200000000092E-2</v>
      </c>
      <c r="AC29" s="25">
        <f t="shared" si="16"/>
        <v>5.7887199999999694E-2</v>
      </c>
      <c r="AD29" s="22">
        <f t="shared" si="26"/>
        <v>8.8887200000002053E-2</v>
      </c>
      <c r="AE29" s="22">
        <f t="shared" si="17"/>
        <v>3.618720000000053E-2</v>
      </c>
      <c r="AF29" s="22">
        <f t="shared" si="27"/>
        <v>6.1687200000001496E-2</v>
      </c>
      <c r="AG29" s="25">
        <f t="shared" si="18"/>
        <v>3.2487200000002048E-2</v>
      </c>
      <c r="AH29" s="25">
        <f t="shared" si="19"/>
        <v>4.1487200000002389E-2</v>
      </c>
      <c r="AI29" s="25">
        <f t="shared" si="20"/>
        <v>17.285512799999999</v>
      </c>
      <c r="AJ29" s="25">
        <f t="shared" si="20"/>
        <v>17.285512799999999</v>
      </c>
      <c r="AL29" s="1">
        <v>1</v>
      </c>
    </row>
    <row r="30" spans="1:38" x14ac:dyDescent="0.25">
      <c r="A30" s="61">
        <v>0</v>
      </c>
      <c r="B30" s="109">
        <v>25</v>
      </c>
      <c r="C30" s="110">
        <v>2045939.9826263653</v>
      </c>
      <c r="D30" s="110">
        <v>646802.4048768098</v>
      </c>
      <c r="E30" s="103"/>
      <c r="F30" s="109">
        <v>17.236440000000002</v>
      </c>
      <c r="G30" s="109">
        <v>17.189399999999999</v>
      </c>
      <c r="H30" s="109">
        <v>17.194099999999999</v>
      </c>
      <c r="I30" s="109">
        <v>17.199200000000001</v>
      </c>
      <c r="J30" s="109">
        <v>17.202000000000002</v>
      </c>
      <c r="K30" s="109">
        <v>17.1891</v>
      </c>
      <c r="L30" s="109">
        <v>17.163699999999999</v>
      </c>
      <c r="M30" s="109">
        <v>17.1921</v>
      </c>
      <c r="P30" s="21"/>
      <c r="Q30" s="22">
        <f t="shared" si="21"/>
        <v>4.7040000000002635E-2</v>
      </c>
      <c r="R30" s="22">
        <f t="shared" si="22"/>
        <v>4.2340000000002931E-2</v>
      </c>
      <c r="S30" s="22">
        <f t="shared" si="11"/>
        <v>3.7240000000000606E-2</v>
      </c>
      <c r="T30" s="22">
        <f t="shared" si="12"/>
        <v>3.4440000000000026E-2</v>
      </c>
      <c r="U30" s="22">
        <f t="shared" si="23"/>
        <v>4.7340000000001936E-2</v>
      </c>
      <c r="V30" s="22">
        <f t="shared" si="13"/>
        <v>7.2740000000003135E-2</v>
      </c>
      <c r="W30" s="22">
        <f t="shared" si="24"/>
        <v>4.4340000000001822E-2</v>
      </c>
      <c r="X30" s="22">
        <f t="shared" si="14"/>
        <v>17.236440000000002</v>
      </c>
      <c r="Y30" s="22">
        <f t="shared" si="15"/>
        <v>17.236440000000002</v>
      </c>
      <c r="Z30" s="22"/>
      <c r="AA30" s="2"/>
      <c r="AB30" s="25">
        <f t="shared" si="25"/>
        <v>4.7040000000002635E-2</v>
      </c>
      <c r="AC30" s="25">
        <f t="shared" si="16"/>
        <v>4.2340000000002931E-2</v>
      </c>
      <c r="AD30" s="22">
        <f t="shared" si="26"/>
        <v>3.7240000000000606E-2</v>
      </c>
      <c r="AE30" s="22">
        <f t="shared" si="17"/>
        <v>3.4440000000000026E-2</v>
      </c>
      <c r="AF30" s="22">
        <f t="shared" si="27"/>
        <v>4.7340000000001936E-2</v>
      </c>
      <c r="AG30" s="25">
        <f t="shared" si="18"/>
        <v>7.2740000000003135E-2</v>
      </c>
      <c r="AH30" s="25">
        <f t="shared" si="19"/>
        <v>4.4340000000001822E-2</v>
      </c>
      <c r="AI30" s="25">
        <f t="shared" si="20"/>
        <v>17.236440000000002</v>
      </c>
      <c r="AJ30" s="25">
        <f t="shared" si="20"/>
        <v>17.236440000000002</v>
      </c>
      <c r="AL30" s="1">
        <v>0</v>
      </c>
    </row>
    <row r="31" spans="1:38" x14ac:dyDescent="0.25">
      <c r="A31" s="61">
        <v>0</v>
      </c>
      <c r="B31" s="109">
        <v>26</v>
      </c>
      <c r="C31" s="110">
        <v>2045895.7898907799</v>
      </c>
      <c r="D31" s="110">
        <v>646793.56047752104</v>
      </c>
      <c r="E31" s="103"/>
      <c r="F31" s="109">
        <v>17.081601600000003</v>
      </c>
      <c r="G31" s="109">
        <v>17.0654</v>
      </c>
      <c r="H31" s="109">
        <v>17.038799999999998</v>
      </c>
      <c r="I31" s="109">
        <v>17.116</v>
      </c>
      <c r="J31" s="109">
        <v>16.978899999999999</v>
      </c>
      <c r="K31" s="109">
        <v>17.069900000000001</v>
      </c>
      <c r="L31" s="109">
        <v>17.068999999999999</v>
      </c>
      <c r="M31" s="109">
        <v>17.070699999999999</v>
      </c>
      <c r="P31" s="21"/>
      <c r="Q31" s="22">
        <f t="shared" si="21"/>
        <v>1.6201600000002259E-2</v>
      </c>
      <c r="R31" s="22">
        <f t="shared" si="22"/>
        <v>4.2801600000004214E-2</v>
      </c>
      <c r="S31" s="22">
        <f t="shared" si="11"/>
        <v>-3.4398399999997054E-2</v>
      </c>
      <c r="T31" s="22">
        <f t="shared" si="12"/>
        <v>0.10270160000000317</v>
      </c>
      <c r="U31" s="22">
        <f t="shared" si="23"/>
        <v>1.1701600000002088E-2</v>
      </c>
      <c r="V31" s="22">
        <f t="shared" si="13"/>
        <v>1.2601600000003543E-2</v>
      </c>
      <c r="W31" s="22">
        <f t="shared" si="24"/>
        <v>1.0901600000003953E-2</v>
      </c>
      <c r="X31" s="22">
        <f t="shared" si="14"/>
        <v>17.081601600000003</v>
      </c>
      <c r="Y31" s="22">
        <f t="shared" si="15"/>
        <v>17.081601600000003</v>
      </c>
      <c r="Z31" s="22"/>
      <c r="AA31" s="2"/>
      <c r="AB31" s="25">
        <f t="shared" si="25"/>
        <v>1.6201600000002259E-2</v>
      </c>
      <c r="AC31" s="25">
        <f t="shared" si="16"/>
        <v>4.2801600000004214E-2</v>
      </c>
      <c r="AD31" s="22">
        <f t="shared" si="26"/>
        <v>3.4398399999997054E-2</v>
      </c>
      <c r="AE31" s="22">
        <f t="shared" si="17"/>
        <v>0.10270160000000317</v>
      </c>
      <c r="AF31" s="22">
        <f t="shared" si="27"/>
        <v>1.1701600000002088E-2</v>
      </c>
      <c r="AG31" s="25">
        <f t="shared" si="18"/>
        <v>1.2601600000003543E-2</v>
      </c>
      <c r="AH31" s="25">
        <f t="shared" si="19"/>
        <v>1.0901600000003953E-2</v>
      </c>
      <c r="AI31" s="25">
        <f t="shared" si="20"/>
        <v>17.081601600000003</v>
      </c>
      <c r="AJ31" s="25">
        <f t="shared" si="20"/>
        <v>17.081601600000003</v>
      </c>
      <c r="AL31" s="1">
        <v>0</v>
      </c>
    </row>
    <row r="32" spans="1:38" x14ac:dyDescent="0.25">
      <c r="A32" s="61">
        <v>0</v>
      </c>
      <c r="B32" s="109">
        <v>27</v>
      </c>
      <c r="C32" s="110">
        <v>2045884.7015494031</v>
      </c>
      <c r="D32" s="110">
        <v>646793.84455168911</v>
      </c>
      <c r="E32" s="103"/>
      <c r="F32" s="109">
        <v>17.081296800000001</v>
      </c>
      <c r="G32" s="109">
        <v>17.0532</v>
      </c>
      <c r="H32" s="109">
        <v>17.025700000000001</v>
      </c>
      <c r="I32" s="109">
        <v>17.104900000000001</v>
      </c>
      <c r="J32" s="109">
        <v>16.9649</v>
      </c>
      <c r="K32" s="109">
        <v>17.056999999999999</v>
      </c>
      <c r="L32" s="109">
        <v>17.057200000000002</v>
      </c>
      <c r="M32" s="109">
        <v>17.058800000000002</v>
      </c>
      <c r="P32" s="21"/>
      <c r="Q32" s="22">
        <f t="shared" si="21"/>
        <v>2.8096800000000144E-2</v>
      </c>
      <c r="R32" s="22">
        <f t="shared" si="22"/>
        <v>5.5596800000000002E-2</v>
      </c>
      <c r="S32" s="22">
        <f t="shared" si="11"/>
        <v>-2.3603200000000157E-2</v>
      </c>
      <c r="T32" s="22">
        <f t="shared" si="12"/>
        <v>0.11639680000000041</v>
      </c>
      <c r="U32" s="22">
        <f t="shared" si="23"/>
        <v>2.4296800000001895E-2</v>
      </c>
      <c r="V32" s="22">
        <f t="shared" si="13"/>
        <v>2.4096799999998808E-2</v>
      </c>
      <c r="W32" s="22">
        <f t="shared" si="24"/>
        <v>2.2496799999998984E-2</v>
      </c>
      <c r="X32" s="22">
        <f t="shared" si="14"/>
        <v>17.081296800000001</v>
      </c>
      <c r="Y32" s="22">
        <f t="shared" si="15"/>
        <v>17.081296800000001</v>
      </c>
      <c r="Z32" s="22"/>
      <c r="AA32" s="2"/>
      <c r="AB32" s="25">
        <f t="shared" si="25"/>
        <v>2.8096800000000144E-2</v>
      </c>
      <c r="AC32" s="25">
        <f t="shared" si="16"/>
        <v>5.5596800000000002E-2</v>
      </c>
      <c r="AD32" s="22">
        <f t="shared" si="26"/>
        <v>2.3603200000000157E-2</v>
      </c>
      <c r="AE32" s="22">
        <f t="shared" si="17"/>
        <v>0.11639680000000041</v>
      </c>
      <c r="AF32" s="22">
        <f t="shared" si="27"/>
        <v>2.4296800000001895E-2</v>
      </c>
      <c r="AG32" s="25">
        <f t="shared" si="18"/>
        <v>2.4096799999998808E-2</v>
      </c>
      <c r="AH32" s="25">
        <f t="shared" si="19"/>
        <v>2.2496799999998984E-2</v>
      </c>
      <c r="AI32" s="25">
        <f t="shared" si="20"/>
        <v>17.081296800000001</v>
      </c>
      <c r="AJ32" s="25">
        <f t="shared" si="20"/>
        <v>17.081296800000001</v>
      </c>
      <c r="AL32" s="1">
        <v>0</v>
      </c>
    </row>
    <row r="33" spans="1:38" x14ac:dyDescent="0.25">
      <c r="A33" s="61">
        <v>0</v>
      </c>
      <c r="B33" s="109">
        <v>28</v>
      </c>
      <c r="C33" s="110">
        <v>2045874.0426720853</v>
      </c>
      <c r="D33" s="110">
        <v>646793.82931165863</v>
      </c>
      <c r="E33" s="103"/>
      <c r="F33" s="109">
        <v>17.053864799999999</v>
      </c>
      <c r="G33" s="109">
        <v>17.045300000000001</v>
      </c>
      <c r="H33" s="109">
        <v>17.0183</v>
      </c>
      <c r="I33" s="109">
        <v>17.096299999999999</v>
      </c>
      <c r="J33" s="109">
        <v>16.9634</v>
      </c>
      <c r="K33" s="109">
        <v>17.0473</v>
      </c>
      <c r="L33" s="109">
        <v>17.0473</v>
      </c>
      <c r="M33" s="109">
        <v>17.0488</v>
      </c>
      <c r="P33" s="41"/>
      <c r="Q33" s="22">
        <f t="shared" si="21"/>
        <v>8.5647999999984847E-3</v>
      </c>
      <c r="R33" s="22">
        <f t="shared" si="22"/>
        <v>3.5564799999999508E-2</v>
      </c>
      <c r="S33" s="22">
        <f t="shared" si="11"/>
        <v>-4.2435199999999895E-2</v>
      </c>
      <c r="T33" s="22">
        <f t="shared" si="12"/>
        <v>9.0464799999999457E-2</v>
      </c>
      <c r="U33" s="22">
        <f t="shared" si="23"/>
        <v>6.5647999999995932E-3</v>
      </c>
      <c r="V33" s="22">
        <f t="shared" si="13"/>
        <v>6.5647999999995932E-3</v>
      </c>
      <c r="W33" s="22">
        <f t="shared" si="24"/>
        <v>5.0647999999995363E-3</v>
      </c>
      <c r="X33" s="22">
        <f t="shared" si="14"/>
        <v>17.053864799999999</v>
      </c>
      <c r="Y33" s="22">
        <f t="shared" si="15"/>
        <v>17.053864799999999</v>
      </c>
      <c r="Z33" s="22"/>
      <c r="AA33" s="2"/>
      <c r="AB33" s="25">
        <f t="shared" si="25"/>
        <v>8.5647999999984847E-3</v>
      </c>
      <c r="AC33" s="25">
        <f t="shared" si="16"/>
        <v>3.5564799999999508E-2</v>
      </c>
      <c r="AD33" s="22">
        <f t="shared" si="26"/>
        <v>4.2435199999999895E-2</v>
      </c>
      <c r="AE33" s="22">
        <f t="shared" si="17"/>
        <v>9.0464799999999457E-2</v>
      </c>
      <c r="AF33" s="22">
        <f t="shared" si="27"/>
        <v>6.5647999999995932E-3</v>
      </c>
      <c r="AG33" s="25">
        <f t="shared" si="18"/>
        <v>6.5647999999995932E-3</v>
      </c>
      <c r="AH33" s="25">
        <f t="shared" si="19"/>
        <v>5.0647999999995363E-3</v>
      </c>
      <c r="AI33" s="25">
        <f t="shared" si="20"/>
        <v>17.053864799999999</v>
      </c>
      <c r="AJ33" s="25">
        <f t="shared" si="20"/>
        <v>17.053864799999999</v>
      </c>
      <c r="AL33" s="1">
        <v>0</v>
      </c>
    </row>
    <row r="34" spans="1:38" x14ac:dyDescent="0.25">
      <c r="A34" s="61">
        <v>0</v>
      </c>
      <c r="B34" s="109">
        <v>29</v>
      </c>
      <c r="C34" s="110">
        <v>2045862.5839979681</v>
      </c>
      <c r="D34" s="110">
        <v>646793.29408178804</v>
      </c>
      <c r="E34" s="103"/>
      <c r="F34" s="109">
        <v>17.059351200000002</v>
      </c>
      <c r="G34" s="109">
        <v>17.023099999999999</v>
      </c>
      <c r="H34" s="109">
        <v>16.994599999999998</v>
      </c>
      <c r="I34" s="109">
        <v>17.075900000000001</v>
      </c>
      <c r="J34" s="109">
        <v>16.930599999999998</v>
      </c>
      <c r="K34" s="109">
        <v>17.021100000000001</v>
      </c>
      <c r="L34" s="109">
        <v>17.020800000000001</v>
      </c>
      <c r="M34" s="109">
        <v>17.022200000000002</v>
      </c>
      <c r="P34" s="21"/>
      <c r="Q34" s="22">
        <f t="shared" si="21"/>
        <v>3.625120000000237E-2</v>
      </c>
      <c r="R34" s="22">
        <f t="shared" si="22"/>
        <v>6.475120000000345E-2</v>
      </c>
      <c r="S34" s="22">
        <f t="shared" si="11"/>
        <v>-1.654879999999892E-2</v>
      </c>
      <c r="T34" s="22">
        <f t="shared" si="12"/>
        <v>0.12875120000000351</v>
      </c>
      <c r="U34" s="22">
        <f t="shared" si="23"/>
        <v>3.8251200000001262E-2</v>
      </c>
      <c r="V34" s="22">
        <f t="shared" si="13"/>
        <v>3.8551200000000563E-2</v>
      </c>
      <c r="W34" s="22">
        <f t="shared" si="24"/>
        <v>3.7151200000000273E-2</v>
      </c>
      <c r="X34" s="22">
        <f t="shared" si="14"/>
        <v>17.059351200000002</v>
      </c>
      <c r="Y34" s="22">
        <f t="shared" si="15"/>
        <v>17.059351200000002</v>
      </c>
      <c r="Z34" s="22"/>
      <c r="AA34" s="2"/>
      <c r="AB34" s="25">
        <f t="shared" si="25"/>
        <v>3.625120000000237E-2</v>
      </c>
      <c r="AC34" s="25">
        <f t="shared" si="16"/>
        <v>6.475120000000345E-2</v>
      </c>
      <c r="AD34" s="22">
        <f t="shared" si="26"/>
        <v>1.654879999999892E-2</v>
      </c>
      <c r="AE34" s="22">
        <f t="shared" si="17"/>
        <v>0.12875120000000351</v>
      </c>
      <c r="AF34" s="22">
        <f t="shared" si="27"/>
        <v>3.8251200000001262E-2</v>
      </c>
      <c r="AG34" s="25">
        <f t="shared" si="18"/>
        <v>3.8551200000000563E-2</v>
      </c>
      <c r="AH34" s="25">
        <f t="shared" si="19"/>
        <v>3.7151200000000273E-2</v>
      </c>
      <c r="AI34" s="25">
        <f t="shared" si="20"/>
        <v>17.059351200000002</v>
      </c>
      <c r="AJ34" s="25">
        <f t="shared" si="20"/>
        <v>17.059351200000002</v>
      </c>
      <c r="AL34" s="1">
        <v>0</v>
      </c>
    </row>
    <row r="35" spans="1:38" x14ac:dyDescent="0.25">
      <c r="A35" s="61">
        <v>0</v>
      </c>
      <c r="B35" s="109">
        <v>30</v>
      </c>
      <c r="C35" s="110">
        <v>2045855.4202692404</v>
      </c>
      <c r="D35" s="110">
        <v>646791.37810515624</v>
      </c>
      <c r="E35" s="103"/>
      <c r="F35" s="109">
        <v>17.048073600000002</v>
      </c>
      <c r="G35" s="109">
        <v>17.008099999999999</v>
      </c>
      <c r="H35" s="109">
        <v>16.979500000000002</v>
      </c>
      <c r="I35" s="109">
        <v>17.060700000000001</v>
      </c>
      <c r="J35" s="109">
        <v>16.915800000000001</v>
      </c>
      <c r="K35" s="109">
        <v>17.001100000000001</v>
      </c>
      <c r="L35" s="109">
        <v>17.000599999999999</v>
      </c>
      <c r="M35" s="109">
        <v>17.002099999999999</v>
      </c>
      <c r="P35" s="21"/>
      <c r="Q35" s="22">
        <f t="shared" si="21"/>
        <v>3.9973600000003273E-2</v>
      </c>
      <c r="R35" s="22">
        <f t="shared" si="22"/>
        <v>6.8573600000000567E-2</v>
      </c>
      <c r="S35" s="22">
        <f t="shared" si="11"/>
        <v>-1.2626399999998483E-2</v>
      </c>
      <c r="T35" s="22">
        <f t="shared" si="12"/>
        <v>0.13227360000000132</v>
      </c>
      <c r="U35" s="22">
        <f t="shared" si="23"/>
        <v>4.697360000000117E-2</v>
      </c>
      <c r="V35" s="22">
        <f t="shared" si="13"/>
        <v>4.7473600000003557E-2</v>
      </c>
      <c r="W35" s="22">
        <f t="shared" si="24"/>
        <v>4.5973600000003501E-2</v>
      </c>
      <c r="X35" s="22">
        <f t="shared" si="14"/>
        <v>17.048073600000002</v>
      </c>
      <c r="Y35" s="22">
        <f t="shared" si="15"/>
        <v>17.048073600000002</v>
      </c>
      <c r="Z35" s="22"/>
      <c r="AA35" s="2"/>
      <c r="AB35" s="25">
        <f t="shared" si="25"/>
        <v>3.9973600000003273E-2</v>
      </c>
      <c r="AC35" s="25">
        <f t="shared" si="16"/>
        <v>6.8573600000000567E-2</v>
      </c>
      <c r="AD35" s="22">
        <f t="shared" si="26"/>
        <v>1.2626399999998483E-2</v>
      </c>
      <c r="AE35" s="22">
        <f t="shared" si="17"/>
        <v>0.13227360000000132</v>
      </c>
      <c r="AF35" s="22">
        <f t="shared" si="27"/>
        <v>4.697360000000117E-2</v>
      </c>
      <c r="AG35" s="25">
        <f t="shared" si="18"/>
        <v>4.7473600000003557E-2</v>
      </c>
      <c r="AH35" s="25">
        <f t="shared" si="19"/>
        <v>4.5973600000003501E-2</v>
      </c>
      <c r="AI35" s="25">
        <f t="shared" si="20"/>
        <v>17.048073600000002</v>
      </c>
      <c r="AJ35" s="25">
        <f t="shared" si="20"/>
        <v>17.048073600000002</v>
      </c>
      <c r="AL35" s="1">
        <v>0</v>
      </c>
    </row>
    <row r="36" spans="1:38" x14ac:dyDescent="0.25">
      <c r="A36" s="61">
        <v>0</v>
      </c>
      <c r="B36" s="109">
        <v>31</v>
      </c>
      <c r="C36" s="111">
        <v>2045847.2711201424</v>
      </c>
      <c r="D36" s="111">
        <v>646791.62316484633</v>
      </c>
      <c r="E36" s="103"/>
      <c r="F36" s="3">
        <v>17.009364000000001</v>
      </c>
      <c r="G36" s="109">
        <v>16.9938</v>
      </c>
      <c r="H36" s="109">
        <v>16.965599999999998</v>
      </c>
      <c r="I36" s="109">
        <v>17.0459</v>
      </c>
      <c r="J36" s="109">
        <v>16.902699999999999</v>
      </c>
      <c r="K36" s="109">
        <v>16.9803</v>
      </c>
      <c r="L36" s="109">
        <v>16.979700000000001</v>
      </c>
      <c r="M36" s="109">
        <v>16.9815</v>
      </c>
      <c r="P36" s="21"/>
      <c r="Q36" s="22">
        <f t="shared" ref="Q36:Q55" si="29">$F36-G36</f>
        <v>1.5564000000001244E-2</v>
      </c>
      <c r="R36" s="22">
        <f t="shared" ref="R36:R55" si="30">$F36-H36</f>
        <v>4.3764000000003023E-2</v>
      </c>
      <c r="S36" s="22">
        <f t="shared" ref="S36:S55" si="31">$F36-I36</f>
        <v>-3.6535999999998126E-2</v>
      </c>
      <c r="T36" s="22">
        <f t="shared" ref="T36:T55" si="32">$F36-J36</f>
        <v>0.10666400000000209</v>
      </c>
      <c r="U36" s="22">
        <f t="shared" ref="U36:U55" si="33">$F36-K36</f>
        <v>2.9064000000001755E-2</v>
      </c>
      <c r="V36" s="22">
        <f t="shared" ref="V36:V55" si="34">$F36-L36</f>
        <v>2.9664000000000357E-2</v>
      </c>
      <c r="W36" s="22">
        <f t="shared" ref="W36:W55" si="35">$F36-M36</f>
        <v>2.7864000000000999E-2</v>
      </c>
      <c r="X36" s="22">
        <f t="shared" ref="X36:X55" si="36">$F36-N36</f>
        <v>17.009364000000001</v>
      </c>
      <c r="Y36" s="22">
        <f t="shared" ref="Y36:Y53" si="37">$F36-O36</f>
        <v>17.009364000000001</v>
      </c>
      <c r="Z36" s="22"/>
      <c r="AA36" s="2"/>
      <c r="AB36" s="25">
        <f t="shared" ref="AB36:AB55" si="38">ABS(Q36)</f>
        <v>1.5564000000001244E-2</v>
      </c>
      <c r="AC36" s="25">
        <f t="shared" ref="AC36:AC53" si="39">ABS(R36)</f>
        <v>4.3764000000003023E-2</v>
      </c>
      <c r="AD36" s="22">
        <f t="shared" ref="AD36:AD53" si="40">ABS(S36)</f>
        <v>3.6535999999998126E-2</v>
      </c>
      <c r="AE36" s="22">
        <f t="shared" ref="AE36:AE53" si="41">ABS(T36)</f>
        <v>0.10666400000000209</v>
      </c>
      <c r="AF36" s="22">
        <f t="shared" ref="AF36:AF55" si="42">ABS(U36)</f>
        <v>2.9064000000001755E-2</v>
      </c>
      <c r="AG36" s="25">
        <f t="shared" ref="AG36:AG55" si="43">ABS(V36)</f>
        <v>2.9664000000000357E-2</v>
      </c>
      <c r="AH36" s="25">
        <f t="shared" ref="AH36:AH55" si="44">ABS(W36)</f>
        <v>2.7864000000000999E-2</v>
      </c>
      <c r="AI36" s="25">
        <f t="shared" si="20"/>
        <v>17.009364000000001</v>
      </c>
      <c r="AJ36" s="25">
        <f t="shared" si="20"/>
        <v>17.009364000000001</v>
      </c>
      <c r="AL36" s="1">
        <v>0</v>
      </c>
    </row>
    <row r="37" spans="1:38" x14ac:dyDescent="0.25">
      <c r="A37" s="61">
        <v>0</v>
      </c>
      <c r="B37" s="109">
        <v>32</v>
      </c>
      <c r="C37" s="110">
        <v>2045818.25989332</v>
      </c>
      <c r="D37" s="110">
        <v>646789.35697231395</v>
      </c>
      <c r="E37" s="103"/>
      <c r="F37" s="109">
        <v>16.951147200000001</v>
      </c>
      <c r="G37" s="109">
        <v>16.966699999999999</v>
      </c>
      <c r="H37" s="109">
        <v>16.9438</v>
      </c>
      <c r="I37" s="109">
        <v>17.011800000000001</v>
      </c>
      <c r="J37" s="109">
        <v>16.8962</v>
      </c>
      <c r="K37" s="109">
        <v>16.950800000000001</v>
      </c>
      <c r="L37" s="109">
        <v>16.950900000000001</v>
      </c>
      <c r="M37" s="109">
        <v>16.938199999999998</v>
      </c>
      <c r="P37" s="21"/>
      <c r="Q37" s="22">
        <f t="shared" si="29"/>
        <v>-1.5552799999998257E-2</v>
      </c>
      <c r="R37" s="22">
        <f t="shared" si="30"/>
        <v>7.3472000000016635E-3</v>
      </c>
      <c r="S37" s="22">
        <f t="shared" si="31"/>
        <v>-6.0652799999999729E-2</v>
      </c>
      <c r="T37" s="22">
        <f t="shared" si="32"/>
        <v>5.4947200000000862E-2</v>
      </c>
      <c r="U37" s="22">
        <f t="shared" si="33"/>
        <v>3.47200000000214E-4</v>
      </c>
      <c r="V37" s="22">
        <f t="shared" si="34"/>
        <v>2.4720000000044706E-4</v>
      </c>
      <c r="W37" s="22">
        <f t="shared" si="35"/>
        <v>1.2947200000002823E-2</v>
      </c>
      <c r="X37" s="22">
        <f t="shared" si="36"/>
        <v>16.951147200000001</v>
      </c>
      <c r="Y37" s="22">
        <f t="shared" si="37"/>
        <v>16.951147200000001</v>
      </c>
      <c r="Z37" s="22"/>
      <c r="AA37" s="2"/>
      <c r="AB37" s="25">
        <f t="shared" si="38"/>
        <v>1.5552799999998257E-2</v>
      </c>
      <c r="AC37" s="25">
        <f t="shared" si="39"/>
        <v>7.3472000000016635E-3</v>
      </c>
      <c r="AD37" s="22">
        <f t="shared" si="40"/>
        <v>6.0652799999999729E-2</v>
      </c>
      <c r="AE37" s="22">
        <f t="shared" si="41"/>
        <v>5.4947200000000862E-2</v>
      </c>
      <c r="AF37" s="22">
        <f t="shared" si="42"/>
        <v>3.47200000000214E-4</v>
      </c>
      <c r="AG37" s="25">
        <f t="shared" si="43"/>
        <v>2.4720000000044706E-4</v>
      </c>
      <c r="AH37" s="25">
        <f t="shared" si="44"/>
        <v>1.2947200000002823E-2</v>
      </c>
      <c r="AI37" s="25">
        <f t="shared" si="20"/>
        <v>16.951147200000001</v>
      </c>
      <c r="AJ37" s="25">
        <f t="shared" si="20"/>
        <v>16.951147200000001</v>
      </c>
      <c r="AL37" s="1">
        <v>0</v>
      </c>
    </row>
    <row r="38" spans="1:38" x14ac:dyDescent="0.25">
      <c r="A38" s="61">
        <v>0</v>
      </c>
      <c r="B38" s="109">
        <v>33</v>
      </c>
      <c r="C38" s="110">
        <v>2045806.951485903</v>
      </c>
      <c r="D38" s="110">
        <v>646788.53157226311</v>
      </c>
      <c r="E38" s="103"/>
      <c r="F38" s="109">
        <v>16.94688</v>
      </c>
      <c r="G38" s="109">
        <v>16.971699999999998</v>
      </c>
      <c r="H38" s="109">
        <v>16.945499999999999</v>
      </c>
      <c r="I38" s="109">
        <v>17.014600000000002</v>
      </c>
      <c r="J38" s="109">
        <v>16.895700000000001</v>
      </c>
      <c r="K38" s="109">
        <v>16.9422</v>
      </c>
      <c r="L38" s="109">
        <v>16.942399999999999</v>
      </c>
      <c r="M38" s="109">
        <v>16.948899999999998</v>
      </c>
      <c r="P38" s="21"/>
      <c r="Q38" s="22">
        <f t="shared" si="29"/>
        <v>-2.4819999999998288E-2</v>
      </c>
      <c r="R38" s="22">
        <f t="shared" si="30"/>
        <v>1.3800000000010471E-3</v>
      </c>
      <c r="S38" s="22">
        <f t="shared" si="31"/>
        <v>-6.7720000000001335E-2</v>
      </c>
      <c r="T38" s="22">
        <f t="shared" si="32"/>
        <v>5.1179999999998671E-2</v>
      </c>
      <c r="U38" s="22">
        <f t="shared" si="33"/>
        <v>4.6800000000004616E-3</v>
      </c>
      <c r="V38" s="22">
        <f t="shared" si="34"/>
        <v>4.4800000000009277E-3</v>
      </c>
      <c r="W38" s="22">
        <f t="shared" si="35"/>
        <v>-2.0199999999981344E-3</v>
      </c>
      <c r="X38" s="22">
        <f t="shared" si="36"/>
        <v>16.94688</v>
      </c>
      <c r="Y38" s="22">
        <f t="shared" si="37"/>
        <v>16.94688</v>
      </c>
      <c r="Z38" s="22"/>
      <c r="AA38" s="2"/>
      <c r="AB38" s="25">
        <f t="shared" si="38"/>
        <v>2.4819999999998288E-2</v>
      </c>
      <c r="AC38" s="25">
        <f t="shared" si="39"/>
        <v>1.3800000000010471E-3</v>
      </c>
      <c r="AD38" s="22">
        <f t="shared" si="40"/>
        <v>6.7720000000001335E-2</v>
      </c>
      <c r="AE38" s="22">
        <f t="shared" si="41"/>
        <v>5.1179999999998671E-2</v>
      </c>
      <c r="AF38" s="22">
        <f t="shared" si="42"/>
        <v>4.6800000000004616E-3</v>
      </c>
      <c r="AG38" s="25">
        <f t="shared" si="43"/>
        <v>4.4800000000009277E-3</v>
      </c>
      <c r="AH38" s="25">
        <f t="shared" si="44"/>
        <v>2.0199999999981344E-3</v>
      </c>
      <c r="AI38" s="25">
        <f t="shared" si="20"/>
        <v>16.94688</v>
      </c>
      <c r="AJ38" s="25">
        <f t="shared" si="20"/>
        <v>16.94688</v>
      </c>
      <c r="AL38" s="1">
        <v>0</v>
      </c>
    </row>
    <row r="39" spans="1:38" x14ac:dyDescent="0.25">
      <c r="A39" s="61">
        <v>0</v>
      </c>
      <c r="B39" s="109">
        <v>34</v>
      </c>
      <c r="C39" s="110">
        <v>2045799.185471171</v>
      </c>
      <c r="D39" s="110">
        <v>646790.59933959867</v>
      </c>
      <c r="E39" s="103"/>
      <c r="F39" s="109">
        <v>16.950232799999998</v>
      </c>
      <c r="G39" s="109">
        <v>16.971299999999999</v>
      </c>
      <c r="H39" s="109">
        <v>16.946200000000001</v>
      </c>
      <c r="I39" s="109">
        <v>17.0139</v>
      </c>
      <c r="J39" s="109">
        <v>16.895800000000001</v>
      </c>
      <c r="K39" s="109">
        <v>16.949300000000001</v>
      </c>
      <c r="L39" s="109">
        <v>16.949300000000001</v>
      </c>
      <c r="M39" s="109">
        <v>16.946000000000002</v>
      </c>
      <c r="P39" s="21"/>
      <c r="Q39" s="22">
        <f t="shared" si="29"/>
        <v>-2.1067200000000952E-2</v>
      </c>
      <c r="R39" s="22">
        <f t="shared" si="30"/>
        <v>4.032799999997394E-3</v>
      </c>
      <c r="S39" s="22">
        <f t="shared" si="31"/>
        <v>-6.3667200000001145E-2</v>
      </c>
      <c r="T39" s="22">
        <f t="shared" si="32"/>
        <v>5.4432799999997172E-2</v>
      </c>
      <c r="U39" s="22">
        <f t="shared" si="33"/>
        <v>9.327999999975134E-4</v>
      </c>
      <c r="V39" s="22">
        <f t="shared" si="34"/>
        <v>9.327999999975134E-4</v>
      </c>
      <c r="W39" s="22">
        <f t="shared" si="35"/>
        <v>4.2327999999969279E-3</v>
      </c>
      <c r="X39" s="22">
        <f t="shared" si="36"/>
        <v>16.950232799999998</v>
      </c>
      <c r="Y39" s="22">
        <f t="shared" si="37"/>
        <v>16.950232799999998</v>
      </c>
      <c r="Z39" s="22"/>
      <c r="AA39" s="2"/>
      <c r="AB39" s="25">
        <f t="shared" si="38"/>
        <v>2.1067200000000952E-2</v>
      </c>
      <c r="AC39" s="25">
        <f t="shared" si="39"/>
        <v>4.032799999997394E-3</v>
      </c>
      <c r="AD39" s="22">
        <f t="shared" si="40"/>
        <v>6.3667200000001145E-2</v>
      </c>
      <c r="AE39" s="22">
        <f t="shared" si="41"/>
        <v>5.4432799999997172E-2</v>
      </c>
      <c r="AF39" s="22">
        <f t="shared" si="42"/>
        <v>9.327999999975134E-4</v>
      </c>
      <c r="AG39" s="25">
        <f t="shared" si="43"/>
        <v>9.327999999975134E-4</v>
      </c>
      <c r="AH39" s="25">
        <f t="shared" si="44"/>
        <v>4.2327999999969279E-3</v>
      </c>
      <c r="AI39" s="25">
        <f t="shared" si="20"/>
        <v>16.950232799999998</v>
      </c>
      <c r="AJ39" s="25">
        <f t="shared" si="20"/>
        <v>16.950232799999998</v>
      </c>
      <c r="AL39" s="1">
        <v>0</v>
      </c>
    </row>
    <row r="40" spans="1:38" x14ac:dyDescent="0.25">
      <c r="A40" s="61">
        <v>0</v>
      </c>
      <c r="B40" s="109">
        <v>35</v>
      </c>
      <c r="C40" s="110">
        <v>2045790.2645669293</v>
      </c>
      <c r="D40" s="110">
        <v>646790.37470154953</v>
      </c>
      <c r="E40" s="103"/>
      <c r="F40" s="109">
        <v>16.9462704</v>
      </c>
      <c r="G40" s="109">
        <v>16.9711</v>
      </c>
      <c r="H40" s="109">
        <v>16.948</v>
      </c>
      <c r="I40" s="109">
        <v>17.013200000000001</v>
      </c>
      <c r="J40" s="109">
        <v>16.8932</v>
      </c>
      <c r="K40" s="109">
        <v>16.946999999999999</v>
      </c>
      <c r="L40" s="109">
        <v>16.946100000000001</v>
      </c>
      <c r="M40" s="109">
        <v>16.948899999999998</v>
      </c>
      <c r="P40" s="21"/>
      <c r="Q40" s="22">
        <f t="shared" si="29"/>
        <v>-2.482960000000034E-2</v>
      </c>
      <c r="R40" s="22">
        <f t="shared" si="30"/>
        <v>-1.729600000000886E-3</v>
      </c>
      <c r="S40" s="22">
        <f t="shared" si="31"/>
        <v>-6.6929600000001699E-2</v>
      </c>
      <c r="T40" s="22">
        <f t="shared" si="32"/>
        <v>5.3070399999999296E-2</v>
      </c>
      <c r="U40" s="22">
        <f t="shared" si="33"/>
        <v>-7.2959999999966385E-4</v>
      </c>
      <c r="V40" s="22">
        <f t="shared" si="34"/>
        <v>1.7039999999823863E-4</v>
      </c>
      <c r="W40" s="22">
        <f t="shared" si="35"/>
        <v>-2.6295999999987885E-3</v>
      </c>
      <c r="X40" s="22">
        <f t="shared" si="36"/>
        <v>16.9462704</v>
      </c>
      <c r="Y40" s="22">
        <f t="shared" si="37"/>
        <v>16.9462704</v>
      </c>
      <c r="Z40" s="22"/>
      <c r="AA40" s="2"/>
      <c r="AB40" s="25">
        <f t="shared" si="38"/>
        <v>2.482960000000034E-2</v>
      </c>
      <c r="AC40" s="25">
        <f t="shared" si="39"/>
        <v>1.729600000000886E-3</v>
      </c>
      <c r="AD40" s="22">
        <f t="shared" si="40"/>
        <v>6.6929600000001699E-2</v>
      </c>
      <c r="AE40" s="22">
        <f t="shared" si="41"/>
        <v>5.3070399999999296E-2</v>
      </c>
      <c r="AF40" s="22">
        <f t="shared" si="42"/>
        <v>7.2959999999966385E-4</v>
      </c>
      <c r="AG40" s="25">
        <f t="shared" si="43"/>
        <v>1.7039999999823863E-4</v>
      </c>
      <c r="AH40" s="25">
        <f t="shared" si="44"/>
        <v>2.6295999999987885E-3</v>
      </c>
      <c r="AI40" s="25">
        <f t="shared" si="20"/>
        <v>16.9462704</v>
      </c>
      <c r="AJ40" s="25">
        <f t="shared" si="20"/>
        <v>16.9462704</v>
      </c>
      <c r="AL40" s="1">
        <v>0</v>
      </c>
    </row>
    <row r="41" spans="1:38" x14ac:dyDescent="0.25">
      <c r="A41" s="61">
        <v>0</v>
      </c>
      <c r="B41" s="109">
        <v>36</v>
      </c>
      <c r="C41" s="110">
        <v>2045865.0473964945</v>
      </c>
      <c r="D41" s="110">
        <v>646782.41056642111</v>
      </c>
      <c r="E41" s="103"/>
      <c r="F41" s="109">
        <v>17.036186400000002</v>
      </c>
      <c r="G41" s="109">
        <v>17.0138</v>
      </c>
      <c r="H41" s="109">
        <v>16.985099999999999</v>
      </c>
      <c r="I41" s="109">
        <v>17.067599999999999</v>
      </c>
      <c r="J41" s="109">
        <v>16.921199999999999</v>
      </c>
      <c r="K41" s="109">
        <v>17.010999999999999</v>
      </c>
      <c r="L41" s="109">
        <v>17.0106</v>
      </c>
      <c r="M41" s="109">
        <v>17.011900000000001</v>
      </c>
      <c r="P41" s="21"/>
      <c r="Q41" s="22">
        <f t="shared" si="29"/>
        <v>2.2386400000002027E-2</v>
      </c>
      <c r="R41" s="22">
        <f t="shared" si="30"/>
        <v>5.1086400000002641E-2</v>
      </c>
      <c r="S41" s="22">
        <f t="shared" si="31"/>
        <v>-3.1413599999996933E-2</v>
      </c>
      <c r="T41" s="22">
        <f t="shared" si="32"/>
        <v>0.11498640000000293</v>
      </c>
      <c r="U41" s="22">
        <f t="shared" si="33"/>
        <v>2.5186400000002607E-2</v>
      </c>
      <c r="V41" s="22">
        <f t="shared" si="34"/>
        <v>2.5586400000001674E-2</v>
      </c>
      <c r="W41" s="22">
        <f t="shared" si="35"/>
        <v>2.4286400000001152E-2</v>
      </c>
      <c r="X41" s="22">
        <f t="shared" si="36"/>
        <v>17.036186400000002</v>
      </c>
      <c r="Y41" s="22">
        <f t="shared" si="37"/>
        <v>17.036186400000002</v>
      </c>
      <c r="Z41" s="22"/>
      <c r="AA41" s="2"/>
      <c r="AB41" s="25">
        <f t="shared" si="38"/>
        <v>2.2386400000002027E-2</v>
      </c>
      <c r="AC41" s="25">
        <f t="shared" si="39"/>
        <v>5.1086400000002641E-2</v>
      </c>
      <c r="AD41" s="22">
        <f t="shared" si="40"/>
        <v>3.1413599999996933E-2</v>
      </c>
      <c r="AE41" s="22">
        <f t="shared" si="41"/>
        <v>0.11498640000000293</v>
      </c>
      <c r="AF41" s="22">
        <f t="shared" si="42"/>
        <v>2.5186400000002607E-2</v>
      </c>
      <c r="AG41" s="25">
        <f t="shared" si="43"/>
        <v>2.5586400000001674E-2</v>
      </c>
      <c r="AH41" s="25">
        <f t="shared" si="44"/>
        <v>2.4286400000001152E-2</v>
      </c>
      <c r="AI41" s="25">
        <f t="shared" si="20"/>
        <v>17.036186400000002</v>
      </c>
      <c r="AJ41" s="25">
        <f t="shared" si="20"/>
        <v>17.036186400000002</v>
      </c>
      <c r="AL41" s="1">
        <v>0</v>
      </c>
    </row>
    <row r="42" spans="1:38" x14ac:dyDescent="0.25">
      <c r="A42" s="61">
        <v>0</v>
      </c>
      <c r="B42" s="109">
        <v>37</v>
      </c>
      <c r="C42" s="110">
        <v>2045854.3153670307</v>
      </c>
      <c r="D42" s="110">
        <v>646776.26090932172</v>
      </c>
      <c r="E42" s="103"/>
      <c r="F42" s="109">
        <v>17.02308</v>
      </c>
      <c r="G42" s="109">
        <v>17.011299999999999</v>
      </c>
      <c r="H42" s="109">
        <v>16.9846</v>
      </c>
      <c r="I42" s="109">
        <v>17.0609</v>
      </c>
      <c r="J42" s="109">
        <v>16.9221</v>
      </c>
      <c r="K42" s="109">
        <v>17.002700000000001</v>
      </c>
      <c r="L42" s="109">
        <v>17.002199999999998</v>
      </c>
      <c r="M42" s="109">
        <v>17.003599999999999</v>
      </c>
      <c r="P42" s="21"/>
      <c r="Q42" s="22">
        <f t="shared" si="29"/>
        <v>1.1780000000001678E-2</v>
      </c>
      <c r="R42" s="22">
        <f t="shared" si="30"/>
        <v>3.8479999999999848E-2</v>
      </c>
      <c r="S42" s="22">
        <f t="shared" si="31"/>
        <v>-3.7819999999999965E-2</v>
      </c>
      <c r="T42" s="22">
        <f t="shared" si="32"/>
        <v>0.10097999999999985</v>
      </c>
      <c r="U42" s="22">
        <f t="shared" si="33"/>
        <v>2.0379999999999399E-2</v>
      </c>
      <c r="V42" s="22">
        <f t="shared" si="34"/>
        <v>2.0880000000001786E-2</v>
      </c>
      <c r="W42" s="22">
        <f t="shared" si="35"/>
        <v>1.9480000000001496E-2</v>
      </c>
      <c r="X42" s="22">
        <f t="shared" si="36"/>
        <v>17.02308</v>
      </c>
      <c r="Y42" s="22">
        <f t="shared" si="37"/>
        <v>17.02308</v>
      </c>
      <c r="Z42" s="22"/>
      <c r="AA42" s="2"/>
      <c r="AB42" s="25">
        <f t="shared" si="38"/>
        <v>1.1780000000001678E-2</v>
      </c>
      <c r="AC42" s="25">
        <f t="shared" si="39"/>
        <v>3.8479999999999848E-2</v>
      </c>
      <c r="AD42" s="22">
        <f t="shared" si="40"/>
        <v>3.7819999999999965E-2</v>
      </c>
      <c r="AE42" s="22">
        <f t="shared" si="41"/>
        <v>0.10097999999999985</v>
      </c>
      <c r="AF42" s="22">
        <f t="shared" si="42"/>
        <v>2.0379999999999399E-2</v>
      </c>
      <c r="AG42" s="25">
        <f t="shared" si="43"/>
        <v>2.0880000000001786E-2</v>
      </c>
      <c r="AH42" s="25">
        <f t="shared" si="44"/>
        <v>1.9480000000001496E-2</v>
      </c>
      <c r="AI42" s="25">
        <f t="shared" si="20"/>
        <v>17.02308</v>
      </c>
      <c r="AJ42" s="25">
        <f t="shared" si="20"/>
        <v>17.02308</v>
      </c>
      <c r="AL42" s="1">
        <v>0</v>
      </c>
    </row>
    <row r="43" spans="1:38" x14ac:dyDescent="0.25">
      <c r="A43" s="61">
        <v>0</v>
      </c>
      <c r="B43" s="109">
        <v>38</v>
      </c>
      <c r="C43" s="110">
        <v>2045830.7021590043</v>
      </c>
      <c r="D43" s="110">
        <v>646776.14295148582</v>
      </c>
      <c r="E43" s="103"/>
      <c r="F43" s="109">
        <v>16.945356</v>
      </c>
      <c r="G43" s="109">
        <v>16.979600000000001</v>
      </c>
      <c r="H43" s="109">
        <v>16.955200000000001</v>
      </c>
      <c r="I43" s="109">
        <v>17.023900000000001</v>
      </c>
      <c r="J43" s="109">
        <v>16.900200000000002</v>
      </c>
      <c r="K43" s="109">
        <v>16.955400000000001</v>
      </c>
      <c r="L43" s="109">
        <v>16.954599999999999</v>
      </c>
      <c r="M43" s="109">
        <v>16.956499999999998</v>
      </c>
      <c r="P43" s="21"/>
      <c r="Q43" s="22">
        <f t="shared" si="29"/>
        <v>-3.4244000000001051E-2</v>
      </c>
      <c r="R43" s="22">
        <f t="shared" si="30"/>
        <v>-9.8440000000010741E-3</v>
      </c>
      <c r="S43" s="22">
        <f t="shared" si="31"/>
        <v>-7.8544000000000835E-2</v>
      </c>
      <c r="T43" s="22">
        <f t="shared" si="32"/>
        <v>4.5155999999998642E-2</v>
      </c>
      <c r="U43" s="22">
        <f t="shared" si="33"/>
        <v>-1.0044000000000608E-2</v>
      </c>
      <c r="V43" s="22">
        <f t="shared" si="34"/>
        <v>-9.2439999999989197E-3</v>
      </c>
      <c r="W43" s="22">
        <f t="shared" si="35"/>
        <v>-1.1143999999998044E-2</v>
      </c>
      <c r="X43" s="22">
        <f t="shared" si="36"/>
        <v>16.945356</v>
      </c>
      <c r="Y43" s="22">
        <f t="shared" si="37"/>
        <v>16.945356</v>
      </c>
      <c r="Z43" s="22"/>
      <c r="AA43" s="2"/>
      <c r="AB43" s="25">
        <f t="shared" si="38"/>
        <v>3.4244000000001051E-2</v>
      </c>
      <c r="AC43" s="25">
        <f t="shared" si="39"/>
        <v>9.8440000000010741E-3</v>
      </c>
      <c r="AD43" s="22">
        <f t="shared" si="40"/>
        <v>7.8544000000000835E-2</v>
      </c>
      <c r="AE43" s="22">
        <f t="shared" si="41"/>
        <v>4.5155999999998642E-2</v>
      </c>
      <c r="AF43" s="22">
        <f t="shared" si="42"/>
        <v>1.0044000000000608E-2</v>
      </c>
      <c r="AG43" s="25">
        <f t="shared" si="43"/>
        <v>9.2439999999989197E-3</v>
      </c>
      <c r="AH43" s="25">
        <f t="shared" si="44"/>
        <v>1.1143999999998044E-2</v>
      </c>
      <c r="AI43" s="25">
        <f t="shared" si="20"/>
        <v>16.945356</v>
      </c>
      <c r="AJ43" s="25">
        <f t="shared" si="20"/>
        <v>16.945356</v>
      </c>
      <c r="AL43" s="1">
        <v>0</v>
      </c>
    </row>
    <row r="44" spans="1:38" x14ac:dyDescent="0.25">
      <c r="A44" s="61">
        <v>0</v>
      </c>
      <c r="B44" s="109">
        <v>39</v>
      </c>
      <c r="C44" s="110">
        <v>2045755.8647701293</v>
      </c>
      <c r="D44" s="110">
        <v>646775.71958343918</v>
      </c>
      <c r="E44" s="103"/>
      <c r="F44" s="109">
        <v>16.9386504</v>
      </c>
      <c r="G44" s="109">
        <v>16.954899999999999</v>
      </c>
      <c r="H44" s="109">
        <v>16.934000000000001</v>
      </c>
      <c r="I44" s="109">
        <v>16.994499999999999</v>
      </c>
      <c r="J44" s="109">
        <v>16.888999999999999</v>
      </c>
      <c r="K44" s="109">
        <v>16.933399999999999</v>
      </c>
      <c r="L44" s="109">
        <v>16.9329</v>
      </c>
      <c r="M44" s="109">
        <v>16.9344</v>
      </c>
      <c r="P44" s="21"/>
      <c r="Q44" s="22">
        <f t="shared" si="29"/>
        <v>-1.624959999999831E-2</v>
      </c>
      <c r="R44" s="22">
        <f t="shared" si="30"/>
        <v>4.6503999999991663E-3</v>
      </c>
      <c r="S44" s="22">
        <f t="shared" si="31"/>
        <v>-5.5849599999998389E-2</v>
      </c>
      <c r="T44" s="22">
        <f t="shared" si="32"/>
        <v>4.9650400000000872E-2</v>
      </c>
      <c r="U44" s="22">
        <f t="shared" si="33"/>
        <v>5.2504000000013207E-3</v>
      </c>
      <c r="V44" s="22">
        <f t="shared" si="34"/>
        <v>5.7504000000001554E-3</v>
      </c>
      <c r="W44" s="22">
        <f t="shared" si="35"/>
        <v>4.2504000000000985E-3</v>
      </c>
      <c r="X44" s="22">
        <f t="shared" si="36"/>
        <v>16.9386504</v>
      </c>
      <c r="Y44" s="22">
        <f t="shared" si="37"/>
        <v>16.9386504</v>
      </c>
      <c r="Z44" s="22"/>
      <c r="AA44" s="2"/>
      <c r="AB44" s="25">
        <f t="shared" si="38"/>
        <v>1.624959999999831E-2</v>
      </c>
      <c r="AC44" s="25">
        <f t="shared" si="39"/>
        <v>4.6503999999991663E-3</v>
      </c>
      <c r="AD44" s="22">
        <f t="shared" si="40"/>
        <v>5.5849599999998389E-2</v>
      </c>
      <c r="AE44" s="22">
        <f t="shared" si="41"/>
        <v>4.9650400000000872E-2</v>
      </c>
      <c r="AF44" s="22">
        <f t="shared" si="42"/>
        <v>5.2504000000013207E-3</v>
      </c>
      <c r="AG44" s="25">
        <f t="shared" si="43"/>
        <v>5.7504000000001554E-3</v>
      </c>
      <c r="AH44" s="25">
        <f t="shared" si="44"/>
        <v>4.2504000000000985E-3</v>
      </c>
      <c r="AI44" s="25">
        <f t="shared" si="20"/>
        <v>16.9386504</v>
      </c>
      <c r="AJ44" s="25">
        <f t="shared" si="20"/>
        <v>16.9386504</v>
      </c>
      <c r="AL44" s="1">
        <v>0</v>
      </c>
    </row>
    <row r="45" spans="1:38" x14ac:dyDescent="0.25">
      <c r="A45" s="61">
        <v>0</v>
      </c>
      <c r="B45" s="109">
        <v>40</v>
      </c>
      <c r="C45" s="110">
        <v>2045754.2599949201</v>
      </c>
      <c r="D45" s="110">
        <v>646780.4674625349</v>
      </c>
      <c r="E45" s="103"/>
      <c r="F45" s="109">
        <v>16.909084800000002</v>
      </c>
      <c r="G45" s="109">
        <v>16.952999999999999</v>
      </c>
      <c r="H45" s="109">
        <v>16.932200000000002</v>
      </c>
      <c r="I45" s="109">
        <v>16.9925</v>
      </c>
      <c r="J45" s="109">
        <v>16.888100000000001</v>
      </c>
      <c r="K45" s="109">
        <v>16.9315</v>
      </c>
      <c r="L45" s="109">
        <v>16.931000000000001</v>
      </c>
      <c r="M45" s="109">
        <v>16.932600000000001</v>
      </c>
      <c r="P45" s="21"/>
      <c r="Q45" s="22">
        <f t="shared" si="29"/>
        <v>-4.3915199999997157E-2</v>
      </c>
      <c r="R45" s="22">
        <f t="shared" si="30"/>
        <v>-2.3115199999999447E-2</v>
      </c>
      <c r="S45" s="22">
        <f t="shared" si="31"/>
        <v>-8.3415199999997469E-2</v>
      </c>
      <c r="T45" s="22">
        <f t="shared" si="32"/>
        <v>2.0984800000000803E-2</v>
      </c>
      <c r="U45" s="22">
        <f t="shared" si="33"/>
        <v>-2.2415199999997526E-2</v>
      </c>
      <c r="V45" s="22">
        <f t="shared" si="34"/>
        <v>-2.1915199999998691E-2</v>
      </c>
      <c r="W45" s="22">
        <f t="shared" si="35"/>
        <v>-2.3515199999998515E-2</v>
      </c>
      <c r="X45" s="22">
        <f t="shared" si="36"/>
        <v>16.909084800000002</v>
      </c>
      <c r="Y45" s="22">
        <f t="shared" si="37"/>
        <v>16.909084800000002</v>
      </c>
      <c r="Z45" s="22"/>
      <c r="AA45" s="2"/>
      <c r="AB45" s="25">
        <f t="shared" si="38"/>
        <v>4.3915199999997157E-2</v>
      </c>
      <c r="AC45" s="25">
        <f t="shared" si="39"/>
        <v>2.3115199999999447E-2</v>
      </c>
      <c r="AD45" s="22">
        <f t="shared" si="40"/>
        <v>8.3415199999997469E-2</v>
      </c>
      <c r="AE45" s="22">
        <f t="shared" si="41"/>
        <v>2.0984800000000803E-2</v>
      </c>
      <c r="AF45" s="22">
        <f t="shared" si="42"/>
        <v>2.2415199999997526E-2</v>
      </c>
      <c r="AG45" s="25">
        <f t="shared" si="43"/>
        <v>2.1915199999998691E-2</v>
      </c>
      <c r="AH45" s="25">
        <f t="shared" si="44"/>
        <v>2.3515199999998515E-2</v>
      </c>
      <c r="AI45" s="25">
        <f t="shared" si="20"/>
        <v>16.909084800000002</v>
      </c>
      <c r="AJ45" s="25">
        <f t="shared" si="20"/>
        <v>16.909084800000002</v>
      </c>
      <c r="AL45" s="1">
        <v>0</v>
      </c>
    </row>
    <row r="46" spans="1:38" x14ac:dyDescent="0.25">
      <c r="A46" s="61">
        <v>0</v>
      </c>
      <c r="B46" s="109">
        <v>41</v>
      </c>
      <c r="C46" s="110">
        <v>2045752.4787401573</v>
      </c>
      <c r="D46" s="110">
        <v>646785.41681483353</v>
      </c>
      <c r="E46" s="103"/>
      <c r="F46" s="109">
        <v>16.902684000000001</v>
      </c>
      <c r="G46" s="109">
        <v>16.950199999999999</v>
      </c>
      <c r="H46" s="109">
        <v>16.929600000000001</v>
      </c>
      <c r="I46" s="109">
        <v>16.989599999999999</v>
      </c>
      <c r="J46" s="109">
        <v>16.886600000000001</v>
      </c>
      <c r="K46" s="109">
        <v>16.928899999999999</v>
      </c>
      <c r="L46" s="109">
        <v>16.9285</v>
      </c>
      <c r="M46" s="109">
        <v>16.93</v>
      </c>
      <c r="P46" s="21"/>
      <c r="Q46" s="22">
        <f t="shared" si="29"/>
        <v>-4.7515999999998115E-2</v>
      </c>
      <c r="R46" s="22">
        <f t="shared" si="30"/>
        <v>-2.691599999999994E-2</v>
      </c>
      <c r="S46" s="22">
        <f t="shared" si="31"/>
        <v>-8.6915999999998661E-2</v>
      </c>
      <c r="T46" s="22">
        <f t="shared" si="32"/>
        <v>1.6083999999999321E-2</v>
      </c>
      <c r="U46" s="22">
        <f t="shared" si="33"/>
        <v>-2.6215999999998019E-2</v>
      </c>
      <c r="V46" s="22">
        <f t="shared" si="34"/>
        <v>-2.5815999999998951E-2</v>
      </c>
      <c r="W46" s="22">
        <f t="shared" si="35"/>
        <v>-2.7315999999999008E-2</v>
      </c>
      <c r="X46" s="22">
        <f t="shared" si="36"/>
        <v>16.902684000000001</v>
      </c>
      <c r="Y46" s="22">
        <f t="shared" si="37"/>
        <v>16.902684000000001</v>
      </c>
      <c r="Z46" s="22"/>
      <c r="AA46" s="2"/>
      <c r="AB46" s="25">
        <f t="shared" si="38"/>
        <v>4.7515999999998115E-2</v>
      </c>
      <c r="AC46" s="25">
        <f t="shared" si="39"/>
        <v>2.691599999999994E-2</v>
      </c>
      <c r="AD46" s="22">
        <f t="shared" si="40"/>
        <v>8.6915999999998661E-2</v>
      </c>
      <c r="AE46" s="22">
        <f t="shared" si="41"/>
        <v>1.6083999999999321E-2</v>
      </c>
      <c r="AF46" s="22">
        <f t="shared" si="42"/>
        <v>2.6215999999998019E-2</v>
      </c>
      <c r="AG46" s="25">
        <f t="shared" si="43"/>
        <v>2.5815999999998951E-2</v>
      </c>
      <c r="AH46" s="25">
        <f t="shared" si="44"/>
        <v>2.7315999999999008E-2</v>
      </c>
      <c r="AI46" s="25">
        <f t="shared" ref="AI46:AJ49" si="45">ABS(X46)</f>
        <v>16.902684000000001</v>
      </c>
      <c r="AJ46" s="25">
        <f t="shared" si="45"/>
        <v>16.902684000000001</v>
      </c>
      <c r="AL46" s="1">
        <v>0</v>
      </c>
    </row>
    <row r="47" spans="1:38" x14ac:dyDescent="0.25">
      <c r="A47" s="61">
        <v>0</v>
      </c>
      <c r="B47" s="109">
        <v>42</v>
      </c>
      <c r="C47" s="110">
        <v>2045746.818897638</v>
      </c>
      <c r="D47" s="110">
        <v>646787.04627889267</v>
      </c>
      <c r="E47" s="104"/>
      <c r="F47" s="109">
        <v>16.915180800000002</v>
      </c>
      <c r="G47" s="109">
        <v>16.938700000000001</v>
      </c>
      <c r="H47" s="109">
        <v>16.918099999999999</v>
      </c>
      <c r="I47" s="109">
        <v>16.978300000000001</v>
      </c>
      <c r="J47" s="109">
        <v>16.876300000000001</v>
      </c>
      <c r="K47" s="109">
        <v>16.917300000000001</v>
      </c>
      <c r="L47" s="109">
        <v>16.916899999999998</v>
      </c>
      <c r="M47" s="109">
        <v>16.918500000000002</v>
      </c>
      <c r="P47" s="21"/>
      <c r="Q47" s="22">
        <f t="shared" si="29"/>
        <v>-2.3519199999999074E-2</v>
      </c>
      <c r="R47" s="22">
        <f t="shared" si="30"/>
        <v>-2.9191999999973461E-3</v>
      </c>
      <c r="S47" s="22">
        <f t="shared" si="31"/>
        <v>-6.3119199999999154E-2</v>
      </c>
      <c r="T47" s="22">
        <f t="shared" si="32"/>
        <v>3.8880800000001159E-2</v>
      </c>
      <c r="U47" s="22">
        <f t="shared" si="33"/>
        <v>-2.1191999999992106E-3</v>
      </c>
      <c r="V47" s="22">
        <f t="shared" si="34"/>
        <v>-1.7191999999965901E-3</v>
      </c>
      <c r="W47" s="22">
        <f t="shared" si="35"/>
        <v>-3.3191999999999666E-3</v>
      </c>
      <c r="X47" s="22">
        <f t="shared" si="36"/>
        <v>16.915180800000002</v>
      </c>
      <c r="Y47" s="22">
        <f t="shared" si="37"/>
        <v>16.915180800000002</v>
      </c>
      <c r="Z47" s="22"/>
      <c r="AA47" s="2"/>
      <c r="AB47" s="25">
        <f t="shared" si="38"/>
        <v>2.3519199999999074E-2</v>
      </c>
      <c r="AC47" s="25">
        <f t="shared" si="39"/>
        <v>2.9191999999973461E-3</v>
      </c>
      <c r="AD47" s="22">
        <f t="shared" si="40"/>
        <v>6.3119199999999154E-2</v>
      </c>
      <c r="AE47" s="22">
        <f t="shared" si="41"/>
        <v>3.8880800000001159E-2</v>
      </c>
      <c r="AF47" s="22">
        <f t="shared" si="42"/>
        <v>2.1191999999992106E-3</v>
      </c>
      <c r="AG47" s="25">
        <f t="shared" si="43"/>
        <v>1.7191999999965901E-3</v>
      </c>
      <c r="AH47" s="25">
        <f t="shared" si="44"/>
        <v>3.3191999999999666E-3</v>
      </c>
      <c r="AI47" s="25">
        <f t="shared" si="45"/>
        <v>16.915180800000002</v>
      </c>
      <c r="AJ47" s="25">
        <f t="shared" si="45"/>
        <v>16.915180800000002</v>
      </c>
      <c r="AL47" s="1">
        <v>0</v>
      </c>
    </row>
    <row r="48" spans="1:38" x14ac:dyDescent="0.25">
      <c r="A48" s="61">
        <v>0</v>
      </c>
      <c r="B48" s="109">
        <v>43</v>
      </c>
      <c r="C48" s="110">
        <v>2045742.2795021592</v>
      </c>
      <c r="D48" s="110">
        <v>646784.19090678182</v>
      </c>
      <c r="E48" s="103"/>
      <c r="F48" s="109">
        <v>16.911218399999999</v>
      </c>
      <c r="G48" s="109">
        <v>16.93</v>
      </c>
      <c r="H48" s="109">
        <v>16.909099999999999</v>
      </c>
      <c r="I48" s="109">
        <v>16.969799999999999</v>
      </c>
      <c r="J48" s="109">
        <v>16.8674</v>
      </c>
      <c r="K48" s="109">
        <v>16.908200000000001</v>
      </c>
      <c r="L48" s="109">
        <v>16.908000000000001</v>
      </c>
      <c r="M48" s="109">
        <v>16.909500000000001</v>
      </c>
      <c r="P48" s="21"/>
      <c r="Q48" s="22">
        <f t="shared" si="29"/>
        <v>-1.8781600000000509E-2</v>
      </c>
      <c r="R48" s="22">
        <f t="shared" si="30"/>
        <v>2.1184000000005199E-3</v>
      </c>
      <c r="S48" s="22">
        <f t="shared" si="31"/>
        <v>-5.8581600000000122E-2</v>
      </c>
      <c r="T48" s="22">
        <f t="shared" si="32"/>
        <v>4.3818399999999258E-2</v>
      </c>
      <c r="U48" s="22">
        <f t="shared" si="33"/>
        <v>3.0183999999984223E-3</v>
      </c>
      <c r="V48" s="22">
        <f t="shared" si="34"/>
        <v>3.2183999999979562E-3</v>
      </c>
      <c r="W48" s="22">
        <f t="shared" si="35"/>
        <v>1.7183999999978994E-3</v>
      </c>
      <c r="X48" s="22">
        <f t="shared" si="36"/>
        <v>16.911218399999999</v>
      </c>
      <c r="Y48" s="22">
        <f t="shared" si="37"/>
        <v>16.911218399999999</v>
      </c>
      <c r="Z48" s="22"/>
      <c r="AA48" s="2"/>
      <c r="AB48" s="25">
        <f t="shared" si="38"/>
        <v>1.8781600000000509E-2</v>
      </c>
      <c r="AC48" s="25">
        <f t="shared" si="39"/>
        <v>2.1184000000005199E-3</v>
      </c>
      <c r="AD48" s="22">
        <f t="shared" si="40"/>
        <v>5.8581600000000122E-2</v>
      </c>
      <c r="AE48" s="22">
        <f t="shared" si="41"/>
        <v>4.3818399999999258E-2</v>
      </c>
      <c r="AF48" s="22">
        <f t="shared" si="42"/>
        <v>3.0183999999984223E-3</v>
      </c>
      <c r="AG48" s="25">
        <f t="shared" si="43"/>
        <v>3.2183999999979562E-3</v>
      </c>
      <c r="AH48" s="25">
        <f t="shared" si="44"/>
        <v>1.7183999999978994E-3</v>
      </c>
      <c r="AI48" s="25">
        <f t="shared" si="45"/>
        <v>16.911218399999999</v>
      </c>
      <c r="AJ48" s="25">
        <f t="shared" si="45"/>
        <v>16.911218399999999</v>
      </c>
      <c r="AL48" s="1">
        <v>0</v>
      </c>
    </row>
    <row r="49" spans="1:38" x14ac:dyDescent="0.25">
      <c r="A49" s="61">
        <v>0</v>
      </c>
      <c r="B49" s="109">
        <v>44</v>
      </c>
      <c r="C49" s="110">
        <v>2045739.0507493014</v>
      </c>
      <c r="D49" s="110">
        <v>646780.29860299721</v>
      </c>
      <c r="E49" s="103"/>
      <c r="F49" s="109">
        <v>16.889272800000001</v>
      </c>
      <c r="G49" s="109">
        <v>16.924099999999999</v>
      </c>
      <c r="H49" s="109">
        <v>16.9038</v>
      </c>
      <c r="I49" s="109">
        <v>16.963200000000001</v>
      </c>
      <c r="J49" s="109">
        <v>16.863199999999999</v>
      </c>
      <c r="K49" s="109">
        <v>16.902799999999999</v>
      </c>
      <c r="L49" s="109">
        <v>16.9025</v>
      </c>
      <c r="M49" s="109">
        <v>16.904199999999999</v>
      </c>
      <c r="P49" s="21"/>
      <c r="Q49" s="22">
        <f t="shared" si="29"/>
        <v>-3.4827199999998726E-2</v>
      </c>
      <c r="R49" s="22">
        <f t="shared" si="30"/>
        <v>-1.4527199999999851E-2</v>
      </c>
      <c r="S49" s="22">
        <f t="shared" si="31"/>
        <v>-7.3927199999999971E-2</v>
      </c>
      <c r="T49" s="22">
        <f t="shared" si="32"/>
        <v>2.607280000000145E-2</v>
      </c>
      <c r="U49" s="22">
        <f t="shared" si="33"/>
        <v>-1.3527199999998629E-2</v>
      </c>
      <c r="V49" s="22">
        <f t="shared" si="34"/>
        <v>-1.3227199999999328E-2</v>
      </c>
      <c r="W49" s="22">
        <f t="shared" si="35"/>
        <v>-1.4927199999998919E-2</v>
      </c>
      <c r="X49" s="22">
        <f t="shared" si="36"/>
        <v>16.889272800000001</v>
      </c>
      <c r="Y49" s="22">
        <f t="shared" si="37"/>
        <v>16.889272800000001</v>
      </c>
      <c r="Z49" s="22"/>
      <c r="AA49" s="2"/>
      <c r="AB49" s="25">
        <f t="shared" si="38"/>
        <v>3.4827199999998726E-2</v>
      </c>
      <c r="AC49" s="25">
        <f t="shared" si="39"/>
        <v>1.4527199999999851E-2</v>
      </c>
      <c r="AD49" s="22">
        <f t="shared" si="40"/>
        <v>7.3927199999999971E-2</v>
      </c>
      <c r="AE49" s="22">
        <f t="shared" si="41"/>
        <v>2.607280000000145E-2</v>
      </c>
      <c r="AF49" s="22">
        <f t="shared" si="42"/>
        <v>1.3527199999998629E-2</v>
      </c>
      <c r="AG49" s="25">
        <f t="shared" si="43"/>
        <v>1.3227199999999328E-2</v>
      </c>
      <c r="AH49" s="25">
        <f t="shared" si="44"/>
        <v>1.4927199999998919E-2</v>
      </c>
      <c r="AI49" s="25">
        <f t="shared" si="45"/>
        <v>16.889272800000001</v>
      </c>
      <c r="AJ49" s="25">
        <f t="shared" si="45"/>
        <v>16.889272800000001</v>
      </c>
      <c r="AL49" s="1">
        <v>0</v>
      </c>
    </row>
    <row r="50" spans="1:38" x14ac:dyDescent="0.25">
      <c r="A50" s="61">
        <v>0</v>
      </c>
      <c r="B50" s="109">
        <v>45</v>
      </c>
      <c r="C50" s="110">
        <v>2045740.1992379986</v>
      </c>
      <c r="D50" s="110">
        <v>646774.32877825748</v>
      </c>
      <c r="E50" s="103"/>
      <c r="F50" s="109">
        <v>16.912437600000001</v>
      </c>
      <c r="G50" s="109">
        <v>16.927700000000002</v>
      </c>
      <c r="H50" s="109">
        <v>16.9085</v>
      </c>
      <c r="I50" s="109">
        <v>16.9664</v>
      </c>
      <c r="J50" s="109">
        <v>16.8672</v>
      </c>
      <c r="K50" s="109">
        <v>16.907499999999999</v>
      </c>
      <c r="L50" s="109">
        <v>16.906199999999998</v>
      </c>
      <c r="M50" s="109">
        <v>16.908899999999999</v>
      </c>
      <c r="P50" s="21"/>
      <c r="Q50" s="22">
        <f t="shared" si="29"/>
        <v>-1.5262400000001008E-2</v>
      </c>
      <c r="R50" s="22">
        <f t="shared" si="30"/>
        <v>3.9376000000004296E-3</v>
      </c>
      <c r="S50" s="22">
        <f t="shared" si="31"/>
        <v>-5.3962399999999633E-2</v>
      </c>
      <c r="T50" s="22">
        <f t="shared" si="32"/>
        <v>4.52376000000001E-2</v>
      </c>
      <c r="U50" s="22">
        <f t="shared" si="33"/>
        <v>4.9376000000016518E-3</v>
      </c>
      <c r="V50" s="22">
        <f t="shared" si="34"/>
        <v>6.2376000000021747E-3</v>
      </c>
      <c r="W50" s="22">
        <f t="shared" si="35"/>
        <v>3.5376000000013619E-3</v>
      </c>
      <c r="X50" s="22">
        <f t="shared" si="36"/>
        <v>16.912437600000001</v>
      </c>
      <c r="Y50" s="22">
        <f t="shared" si="37"/>
        <v>16.912437600000001</v>
      </c>
      <c r="Z50" s="22"/>
      <c r="AA50" s="2"/>
      <c r="AB50" s="25">
        <f t="shared" si="38"/>
        <v>1.5262400000001008E-2</v>
      </c>
      <c r="AC50" s="25">
        <f t="shared" si="39"/>
        <v>3.9376000000004296E-3</v>
      </c>
      <c r="AD50" s="22">
        <f t="shared" si="40"/>
        <v>5.3962399999999633E-2</v>
      </c>
      <c r="AE50" s="22">
        <f t="shared" si="41"/>
        <v>4.52376000000001E-2</v>
      </c>
      <c r="AF50" s="22">
        <f t="shared" si="42"/>
        <v>4.9376000000016518E-3</v>
      </c>
      <c r="AG50" s="25">
        <f t="shared" si="43"/>
        <v>6.2376000000021747E-3</v>
      </c>
      <c r="AH50" s="25">
        <f t="shared" si="44"/>
        <v>3.5376000000013619E-3</v>
      </c>
      <c r="AI50" s="25">
        <f t="shared" ref="AI50:AJ53" si="46">ABS(X50)</f>
        <v>16.912437600000001</v>
      </c>
      <c r="AJ50" s="25">
        <f t="shared" si="46"/>
        <v>16.912437600000001</v>
      </c>
      <c r="AL50" s="1">
        <v>0</v>
      </c>
    </row>
    <row r="51" spans="1:38" x14ac:dyDescent="0.25">
      <c r="A51" s="61">
        <v>0</v>
      </c>
      <c r="B51" s="112">
        <v>46</v>
      </c>
      <c r="C51" s="114">
        <v>2046478.9441706883</v>
      </c>
      <c r="D51" s="114">
        <v>646993.7971043943</v>
      </c>
      <c r="E51" s="103"/>
      <c r="F51" s="109">
        <v>17.976189600000001</v>
      </c>
      <c r="G51" s="109">
        <v>17.9101</v>
      </c>
      <c r="H51" s="109">
        <v>17.900200000000002</v>
      </c>
      <c r="I51" s="109">
        <v>17.933499999999999</v>
      </c>
      <c r="J51" s="109">
        <v>17.868200000000002</v>
      </c>
      <c r="K51" s="109">
        <v>17.929600000000001</v>
      </c>
      <c r="L51" s="109">
        <v>17.928999999999998</v>
      </c>
      <c r="M51" s="109">
        <v>17.928799999999999</v>
      </c>
      <c r="P51" s="21"/>
      <c r="Q51" s="22">
        <f t="shared" si="29"/>
        <v>6.6089600000001525E-2</v>
      </c>
      <c r="R51" s="22">
        <f>$F51-H51</f>
        <v>7.5989599999999768E-2</v>
      </c>
      <c r="S51" s="22">
        <f t="shared" si="31"/>
        <v>4.268960000000277E-2</v>
      </c>
      <c r="T51" s="22">
        <f t="shared" si="32"/>
        <v>0.1079895999999998</v>
      </c>
      <c r="U51" s="22">
        <f>$F51-K51</f>
        <v>4.6589600000000786E-2</v>
      </c>
      <c r="V51" s="22">
        <f t="shared" si="34"/>
        <v>4.718960000000294E-2</v>
      </c>
      <c r="W51" s="22">
        <f t="shared" si="35"/>
        <v>4.7389600000002474E-2</v>
      </c>
      <c r="X51" s="22">
        <f t="shared" si="36"/>
        <v>17.976189600000001</v>
      </c>
      <c r="Y51" s="22">
        <f t="shared" si="37"/>
        <v>17.976189600000001</v>
      </c>
      <c r="Z51" s="22"/>
      <c r="AA51" s="2"/>
      <c r="AB51" s="25">
        <f t="shared" si="38"/>
        <v>6.6089600000001525E-2</v>
      </c>
      <c r="AC51" s="25">
        <f t="shared" si="39"/>
        <v>7.5989599999999768E-2</v>
      </c>
      <c r="AD51" s="22">
        <f t="shared" si="40"/>
        <v>4.268960000000277E-2</v>
      </c>
      <c r="AE51" s="22">
        <f t="shared" si="41"/>
        <v>0.1079895999999998</v>
      </c>
      <c r="AF51" s="22">
        <f t="shared" si="42"/>
        <v>4.6589600000000786E-2</v>
      </c>
      <c r="AG51" s="25">
        <f t="shared" si="43"/>
        <v>4.718960000000294E-2</v>
      </c>
      <c r="AH51" s="25">
        <f t="shared" si="44"/>
        <v>4.7389600000002474E-2</v>
      </c>
      <c r="AI51" s="25">
        <f t="shared" si="46"/>
        <v>17.976189600000001</v>
      </c>
      <c r="AJ51" s="25">
        <f t="shared" si="46"/>
        <v>17.976189600000001</v>
      </c>
      <c r="AL51" s="1">
        <v>0</v>
      </c>
    </row>
    <row r="52" spans="1:38" x14ac:dyDescent="0.25">
      <c r="A52" s="61">
        <v>0</v>
      </c>
      <c r="B52" s="112">
        <v>47</v>
      </c>
      <c r="C52" s="114">
        <v>2046484.3089662178</v>
      </c>
      <c r="D52" s="114">
        <v>646997.878994158</v>
      </c>
      <c r="E52" s="103"/>
      <c r="F52" s="109">
        <v>18.0505608</v>
      </c>
      <c r="G52" s="109">
        <v>18.000599999999999</v>
      </c>
      <c r="H52" s="109">
        <v>17.994900000000001</v>
      </c>
      <c r="I52" s="109">
        <v>18.013100000000001</v>
      </c>
      <c r="J52" s="109">
        <v>17.981200000000001</v>
      </c>
      <c r="K52" s="109">
        <v>18.010100000000001</v>
      </c>
      <c r="L52" s="109">
        <v>18.008700000000001</v>
      </c>
      <c r="M52" s="109">
        <v>18.008600000000001</v>
      </c>
      <c r="P52" s="21"/>
      <c r="Q52" s="22">
        <f t="shared" si="29"/>
        <v>4.9960800000000916E-2</v>
      </c>
      <c r="R52" s="22">
        <f t="shared" si="30"/>
        <v>5.5660799999998289E-2</v>
      </c>
      <c r="S52" s="22">
        <f t="shared" si="31"/>
        <v>3.7460799999998073E-2</v>
      </c>
      <c r="T52" s="22">
        <f t="shared" si="32"/>
        <v>6.9360799999998335E-2</v>
      </c>
      <c r="U52" s="22">
        <f t="shared" si="33"/>
        <v>4.0460799999998187E-2</v>
      </c>
      <c r="V52" s="22">
        <f t="shared" si="34"/>
        <v>4.1860799999998477E-2</v>
      </c>
      <c r="W52" s="22">
        <f t="shared" si="35"/>
        <v>4.1960799999998244E-2</v>
      </c>
      <c r="X52" s="22">
        <f t="shared" si="36"/>
        <v>18.0505608</v>
      </c>
      <c r="Y52" s="22">
        <f t="shared" si="37"/>
        <v>18.0505608</v>
      </c>
      <c r="Z52" s="22"/>
      <c r="AA52" s="2"/>
      <c r="AB52" s="25">
        <f t="shared" si="38"/>
        <v>4.9960800000000916E-2</v>
      </c>
      <c r="AC52" s="25">
        <f t="shared" si="39"/>
        <v>5.5660799999998289E-2</v>
      </c>
      <c r="AD52" s="22">
        <f t="shared" si="40"/>
        <v>3.7460799999998073E-2</v>
      </c>
      <c r="AE52" s="22">
        <f t="shared" si="41"/>
        <v>6.9360799999998335E-2</v>
      </c>
      <c r="AF52" s="22">
        <f t="shared" si="42"/>
        <v>4.0460799999998187E-2</v>
      </c>
      <c r="AG52" s="25">
        <f t="shared" si="43"/>
        <v>4.1860799999998477E-2</v>
      </c>
      <c r="AH52" s="25">
        <f t="shared" si="44"/>
        <v>4.1960799999998244E-2</v>
      </c>
      <c r="AI52" s="25">
        <f t="shared" si="46"/>
        <v>18.0505608</v>
      </c>
      <c r="AJ52" s="25">
        <f t="shared" si="46"/>
        <v>18.0505608</v>
      </c>
      <c r="AL52" s="1">
        <v>0</v>
      </c>
    </row>
    <row r="53" spans="1:38" x14ac:dyDescent="0.25">
      <c r="A53" s="61">
        <v>0</v>
      </c>
      <c r="B53" s="112">
        <v>48</v>
      </c>
      <c r="C53" s="114">
        <v>2046497.1721615444</v>
      </c>
      <c r="D53" s="114">
        <v>646996.62931165856</v>
      </c>
      <c r="E53" s="103"/>
      <c r="F53" s="109">
        <v>18.060619200000001</v>
      </c>
      <c r="G53" s="109">
        <v>18.003499999999999</v>
      </c>
      <c r="H53" s="109">
        <v>17.991599999999998</v>
      </c>
      <c r="I53" s="109">
        <v>18.032299999999999</v>
      </c>
      <c r="J53" s="109">
        <v>17.964300000000001</v>
      </c>
      <c r="K53" s="109">
        <v>18.035799999999998</v>
      </c>
      <c r="L53" s="109">
        <v>18.036899999999999</v>
      </c>
      <c r="M53" s="109">
        <v>18.0367</v>
      </c>
      <c r="P53" s="21"/>
      <c r="Q53" s="22">
        <f t="shared" si="29"/>
        <v>5.7119200000002479E-2</v>
      </c>
      <c r="R53" s="22">
        <f t="shared" si="30"/>
        <v>6.9019200000003167E-2</v>
      </c>
      <c r="S53" s="22">
        <f t="shared" si="31"/>
        <v>2.8319200000002098E-2</v>
      </c>
      <c r="T53" s="22">
        <f t="shared" si="32"/>
        <v>9.6319199999999938E-2</v>
      </c>
      <c r="U53" s="22">
        <f t="shared" si="33"/>
        <v>2.481920000000315E-2</v>
      </c>
      <c r="V53" s="22">
        <f t="shared" si="34"/>
        <v>2.3719200000002161E-2</v>
      </c>
      <c r="W53" s="22">
        <f t="shared" si="35"/>
        <v>2.3919200000001695E-2</v>
      </c>
      <c r="X53" s="22">
        <f t="shared" si="36"/>
        <v>18.060619200000001</v>
      </c>
      <c r="Y53" s="22">
        <f t="shared" si="37"/>
        <v>18.060619200000001</v>
      </c>
      <c r="Z53" s="22"/>
      <c r="AA53" s="2"/>
      <c r="AB53" s="25">
        <f t="shared" si="38"/>
        <v>5.7119200000002479E-2</v>
      </c>
      <c r="AC53" s="25">
        <f t="shared" si="39"/>
        <v>6.9019200000003167E-2</v>
      </c>
      <c r="AD53" s="22">
        <f t="shared" si="40"/>
        <v>2.8319200000002098E-2</v>
      </c>
      <c r="AE53" s="22">
        <f t="shared" si="41"/>
        <v>9.6319199999999938E-2</v>
      </c>
      <c r="AF53" s="22">
        <f t="shared" si="42"/>
        <v>2.481920000000315E-2</v>
      </c>
      <c r="AG53" s="25">
        <f t="shared" si="43"/>
        <v>2.3719200000002161E-2</v>
      </c>
      <c r="AH53" s="25">
        <f t="shared" si="44"/>
        <v>2.3919200000001695E-2</v>
      </c>
      <c r="AI53" s="25">
        <f t="shared" si="46"/>
        <v>18.060619200000001</v>
      </c>
      <c r="AJ53" s="25">
        <f t="shared" si="46"/>
        <v>18.060619200000001</v>
      </c>
      <c r="AL53" s="1">
        <v>0</v>
      </c>
    </row>
    <row r="54" spans="1:38" x14ac:dyDescent="0.25">
      <c r="A54" s="70">
        <v>0</v>
      </c>
      <c r="B54" s="112">
        <v>49</v>
      </c>
      <c r="C54" s="114">
        <v>2046524.7816103632</v>
      </c>
      <c r="D54" s="114">
        <v>647003.09047498088</v>
      </c>
      <c r="E54" s="103"/>
      <c r="F54" s="109">
        <v>18.360237600000001</v>
      </c>
      <c r="G54" s="109">
        <v>18.2653</v>
      </c>
      <c r="H54" s="109">
        <v>18.255199999999999</v>
      </c>
      <c r="I54" s="109">
        <v>18.287199999999999</v>
      </c>
      <c r="J54" s="109">
        <v>18.234999999999999</v>
      </c>
      <c r="K54" s="109">
        <v>18.261900000000001</v>
      </c>
      <c r="L54" s="109">
        <v>18.311800000000002</v>
      </c>
      <c r="M54" s="109">
        <v>18.317499999999999</v>
      </c>
      <c r="P54" s="41"/>
      <c r="Q54" s="22">
        <f t="shared" si="29"/>
        <v>9.493760000000151E-2</v>
      </c>
      <c r="R54" s="22">
        <f t="shared" si="30"/>
        <v>0.10503760000000284</v>
      </c>
      <c r="S54" s="22">
        <f t="shared" si="31"/>
        <v>7.3037600000002811E-2</v>
      </c>
      <c r="T54" s="22">
        <f t="shared" si="32"/>
        <v>0.12523760000000195</v>
      </c>
      <c r="U54" s="22">
        <f t="shared" si="33"/>
        <v>9.8337600000000691E-2</v>
      </c>
      <c r="V54" s="22">
        <f t="shared" si="34"/>
        <v>4.8437599999999748E-2</v>
      </c>
      <c r="W54" s="22">
        <f t="shared" si="35"/>
        <v>4.2737600000002374E-2</v>
      </c>
      <c r="X54" s="22">
        <f t="shared" si="36"/>
        <v>18.360237600000001</v>
      </c>
      <c r="Y54" s="22"/>
      <c r="Z54" s="22"/>
      <c r="AA54" s="2"/>
      <c r="AB54" s="25">
        <f t="shared" si="38"/>
        <v>9.493760000000151E-2</v>
      </c>
      <c r="AC54" s="25">
        <f t="shared" ref="AC54:AE55" si="47">ABS(R54)</f>
        <v>0.10503760000000284</v>
      </c>
      <c r="AD54" s="22">
        <f t="shared" si="47"/>
        <v>7.3037600000002811E-2</v>
      </c>
      <c r="AE54" s="22">
        <f t="shared" si="47"/>
        <v>0.12523760000000195</v>
      </c>
      <c r="AF54" s="22">
        <f t="shared" si="42"/>
        <v>9.8337600000000691E-2</v>
      </c>
      <c r="AG54" s="25">
        <f t="shared" si="43"/>
        <v>4.8437599999999748E-2</v>
      </c>
      <c r="AH54" s="25">
        <f t="shared" si="44"/>
        <v>4.2737600000002374E-2</v>
      </c>
      <c r="AI54" s="25"/>
      <c r="AJ54" s="25"/>
    </row>
    <row r="55" spans="1:38" x14ac:dyDescent="0.25">
      <c r="A55" s="70">
        <v>0</v>
      </c>
      <c r="B55" s="112">
        <v>50</v>
      </c>
      <c r="C55" s="114">
        <v>2046530.6151892303</v>
      </c>
      <c r="D55" s="114">
        <v>647012.14518669038</v>
      </c>
      <c r="E55" s="103"/>
      <c r="F55" s="109">
        <v>18.364504799999999</v>
      </c>
      <c r="G55" s="109">
        <v>18.2578</v>
      </c>
      <c r="H55" s="109">
        <v>18.2469</v>
      </c>
      <c r="I55" s="109">
        <v>18.280899999999999</v>
      </c>
      <c r="J55" s="109">
        <v>18.225200000000001</v>
      </c>
      <c r="K55" s="109">
        <v>18.253399999999999</v>
      </c>
      <c r="L55" s="109">
        <v>18.3062</v>
      </c>
      <c r="M55" s="109">
        <v>18.3126</v>
      </c>
      <c r="P55" s="21"/>
      <c r="Q55" s="22">
        <f t="shared" si="29"/>
        <v>0.10670479999999927</v>
      </c>
      <c r="R55" s="22">
        <f t="shared" si="30"/>
        <v>0.11760479999999873</v>
      </c>
      <c r="S55" s="22">
        <f t="shared" si="31"/>
        <v>8.3604799999999813E-2</v>
      </c>
      <c r="T55" s="22">
        <f t="shared" si="32"/>
        <v>0.1393047999999979</v>
      </c>
      <c r="U55" s="22">
        <f t="shared" si="33"/>
        <v>0.11110479999999967</v>
      </c>
      <c r="V55" s="22">
        <f t="shared" si="34"/>
        <v>5.830479999999838E-2</v>
      </c>
      <c r="W55" s="22">
        <f t="shared" si="35"/>
        <v>5.1904799999999085E-2</v>
      </c>
      <c r="X55" s="22">
        <f t="shared" si="36"/>
        <v>18.364504799999999</v>
      </c>
      <c r="Y55" s="22"/>
      <c r="Z55" s="22"/>
      <c r="AA55" s="2"/>
      <c r="AB55" s="25">
        <f t="shared" si="38"/>
        <v>0.10670479999999927</v>
      </c>
      <c r="AC55" s="25">
        <f t="shared" si="47"/>
        <v>0.11760479999999873</v>
      </c>
      <c r="AD55" s="22">
        <f t="shared" si="47"/>
        <v>8.3604799999999813E-2</v>
      </c>
      <c r="AE55" s="22">
        <f t="shared" si="47"/>
        <v>0.1393047999999979</v>
      </c>
      <c r="AF55" s="22">
        <f t="shared" si="42"/>
        <v>0.11110479999999967</v>
      </c>
      <c r="AG55" s="25">
        <f t="shared" si="43"/>
        <v>5.830479999999838E-2</v>
      </c>
      <c r="AH55" s="25">
        <f t="shared" si="44"/>
        <v>5.1904799999999085E-2</v>
      </c>
      <c r="AI55" s="25"/>
      <c r="AJ55" s="25"/>
    </row>
    <row r="56" spans="1:38" x14ac:dyDescent="0.25">
      <c r="A56" s="70">
        <v>0</v>
      </c>
      <c r="B56" s="98"/>
      <c r="C56" s="98"/>
      <c r="D56" s="98"/>
      <c r="E56" s="3"/>
      <c r="F56" s="83"/>
      <c r="G56" s="99"/>
      <c r="H56" s="109"/>
      <c r="I56" s="109"/>
      <c r="J56" s="109"/>
      <c r="K56" s="109"/>
      <c r="L56" s="109"/>
      <c r="M56" s="109"/>
      <c r="P56" s="21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"/>
      <c r="AB56" s="25"/>
      <c r="AC56" s="25"/>
      <c r="AD56" s="22"/>
      <c r="AE56" s="22"/>
      <c r="AF56" s="22"/>
      <c r="AG56" s="25"/>
      <c r="AH56" s="25"/>
      <c r="AI56" s="25"/>
      <c r="AJ56" s="25"/>
    </row>
    <row r="57" spans="1:38" x14ac:dyDescent="0.25">
      <c r="A57" s="70">
        <v>0</v>
      </c>
      <c r="B57" s="71"/>
      <c r="C57" s="72"/>
      <c r="D57" s="72"/>
      <c r="E57" s="21"/>
      <c r="F57" s="73"/>
      <c r="G57" s="74"/>
      <c r="H57" s="109"/>
      <c r="I57" s="109"/>
      <c r="J57" s="109"/>
      <c r="K57" s="109"/>
      <c r="L57" s="109"/>
      <c r="M57" s="109"/>
      <c r="P57" s="21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"/>
      <c r="AB57" s="25"/>
      <c r="AC57" s="25"/>
      <c r="AD57" s="22"/>
      <c r="AE57" s="22"/>
      <c r="AF57" s="22"/>
      <c r="AG57" s="25"/>
      <c r="AH57" s="25"/>
      <c r="AI57" s="25"/>
      <c r="AJ57" s="25"/>
    </row>
    <row r="58" spans="1:38" x14ac:dyDescent="0.25">
      <c r="A58" s="70">
        <v>0</v>
      </c>
      <c r="B58" s="71"/>
      <c r="C58" s="72"/>
      <c r="D58" s="72"/>
      <c r="E58" s="21"/>
      <c r="F58" s="73"/>
      <c r="G58" s="74"/>
      <c r="H58" s="109"/>
      <c r="I58" s="109"/>
      <c r="J58" s="109"/>
      <c r="K58" s="109"/>
      <c r="L58" s="109"/>
      <c r="M58" s="109"/>
      <c r="P58" s="21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"/>
      <c r="AB58" s="25"/>
      <c r="AC58" s="25"/>
      <c r="AD58" s="22"/>
      <c r="AE58" s="22"/>
      <c r="AF58" s="22"/>
      <c r="AG58" s="25"/>
      <c r="AH58" s="25"/>
      <c r="AI58" s="25"/>
      <c r="AJ58" s="25"/>
    </row>
    <row r="59" spans="1:38" x14ac:dyDescent="0.25">
      <c r="A59" s="70">
        <v>0</v>
      </c>
      <c r="B59" s="71"/>
      <c r="C59" s="72"/>
      <c r="D59" s="72"/>
      <c r="E59" s="21"/>
      <c r="F59" s="73"/>
      <c r="G59" s="74"/>
      <c r="H59" s="109"/>
      <c r="I59" s="109"/>
      <c r="J59" s="109"/>
      <c r="K59" s="109"/>
      <c r="L59" s="109"/>
      <c r="M59" s="109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"/>
      <c r="AB59" s="25"/>
      <c r="AC59" s="25"/>
      <c r="AD59" s="22"/>
      <c r="AE59" s="22"/>
      <c r="AF59" s="22"/>
      <c r="AG59" s="25"/>
      <c r="AH59" s="25"/>
      <c r="AI59" s="25"/>
      <c r="AJ59" s="25"/>
    </row>
    <row r="60" spans="1:38" x14ac:dyDescent="0.25">
      <c r="A60" s="70">
        <v>0</v>
      </c>
      <c r="B60" s="71"/>
      <c r="C60" s="72"/>
      <c r="D60" s="72"/>
      <c r="E60" s="21"/>
      <c r="F60" s="73"/>
      <c r="G60" s="74"/>
      <c r="H60" s="75"/>
      <c r="I60" s="76"/>
      <c r="J60" s="77"/>
      <c r="K60" s="109"/>
      <c r="L60" s="85"/>
      <c r="M60" s="84"/>
      <c r="P60" s="21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"/>
      <c r="AB60" s="25"/>
      <c r="AC60" s="25"/>
      <c r="AD60" s="22"/>
      <c r="AE60" s="22"/>
      <c r="AF60" s="22"/>
      <c r="AG60" s="25"/>
      <c r="AH60" s="25"/>
      <c r="AI60" s="25"/>
      <c r="AJ60" s="25"/>
      <c r="AL60" s="21"/>
    </row>
    <row r="61" spans="1:38" x14ac:dyDescent="0.25">
      <c r="A61" s="70">
        <v>0</v>
      </c>
      <c r="B61" s="71"/>
      <c r="C61" s="72"/>
      <c r="D61" s="72"/>
      <c r="E61" s="21"/>
      <c r="F61" s="73"/>
      <c r="G61" s="74"/>
      <c r="H61" s="75"/>
      <c r="I61" s="76"/>
      <c r="J61" s="77"/>
      <c r="K61" s="109"/>
      <c r="L61" s="85"/>
      <c r="M61" s="84"/>
      <c r="P61" s="2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"/>
      <c r="AB61" s="25"/>
      <c r="AC61" s="25"/>
      <c r="AD61" s="22"/>
      <c r="AE61" s="22"/>
      <c r="AF61" s="22"/>
      <c r="AG61" s="25"/>
      <c r="AH61" s="25"/>
      <c r="AI61" s="25"/>
      <c r="AJ61" s="25"/>
      <c r="AL61" s="21"/>
    </row>
    <row r="62" spans="1:38" x14ac:dyDescent="0.25">
      <c r="A62" s="70">
        <v>0</v>
      </c>
      <c r="B62" s="71"/>
      <c r="C62" s="72"/>
      <c r="D62" s="72"/>
      <c r="E62" s="21"/>
      <c r="F62" s="73"/>
      <c r="G62" s="74"/>
      <c r="H62" s="75"/>
      <c r="I62" s="76"/>
      <c r="J62" s="77"/>
      <c r="K62" s="86"/>
      <c r="L62" s="85"/>
      <c r="M62" s="84"/>
      <c r="P62" s="21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"/>
      <c r="AB62" s="25"/>
      <c r="AC62" s="25"/>
      <c r="AD62" s="22"/>
      <c r="AE62" s="22"/>
      <c r="AF62" s="22"/>
      <c r="AG62" s="25"/>
      <c r="AH62" s="25"/>
      <c r="AI62" s="25"/>
      <c r="AJ62" s="25"/>
      <c r="AL62" s="21"/>
    </row>
    <row r="63" spans="1:38" x14ac:dyDescent="0.25">
      <c r="A63" s="70">
        <v>0</v>
      </c>
      <c r="B63" s="71"/>
      <c r="C63" s="72"/>
      <c r="D63" s="72"/>
      <c r="E63" s="21"/>
      <c r="F63" s="73"/>
      <c r="G63" s="74"/>
      <c r="H63" s="75"/>
      <c r="I63" s="76"/>
      <c r="J63" s="77"/>
      <c r="K63" s="86"/>
      <c r="L63" s="85"/>
      <c r="M63" s="84"/>
      <c r="P63" s="21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"/>
      <c r="AB63" s="25"/>
      <c r="AC63" s="25"/>
      <c r="AD63" s="22"/>
      <c r="AE63" s="22"/>
      <c r="AF63" s="22"/>
      <c r="AG63" s="25"/>
      <c r="AH63" s="25"/>
      <c r="AI63" s="25"/>
      <c r="AJ63" s="25"/>
      <c r="AL63" s="21"/>
    </row>
    <row r="64" spans="1:38" x14ac:dyDescent="0.25">
      <c r="A64" s="70">
        <v>0</v>
      </c>
      <c r="B64" s="71"/>
      <c r="C64" s="72"/>
      <c r="D64" s="72"/>
      <c r="E64" s="21"/>
      <c r="F64" s="73"/>
      <c r="G64" s="74"/>
      <c r="H64" s="75"/>
      <c r="I64" s="76"/>
      <c r="J64" s="77"/>
      <c r="K64" s="86"/>
      <c r="L64" s="85"/>
      <c r="M64" s="84"/>
      <c r="P64" s="21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"/>
      <c r="AB64" s="25"/>
      <c r="AC64" s="25"/>
      <c r="AD64" s="22"/>
      <c r="AE64" s="22"/>
      <c r="AF64" s="22"/>
      <c r="AG64" s="25"/>
      <c r="AH64" s="25"/>
      <c r="AI64" s="25"/>
      <c r="AJ64" s="25"/>
      <c r="AL64" s="21"/>
    </row>
    <row r="65" spans="1:38" x14ac:dyDescent="0.25">
      <c r="A65" s="70">
        <v>0</v>
      </c>
      <c r="B65" s="71"/>
      <c r="C65" s="72"/>
      <c r="D65" s="72"/>
      <c r="E65" s="21"/>
      <c r="F65" s="73"/>
      <c r="G65" s="74"/>
      <c r="H65" s="75"/>
      <c r="I65" s="76"/>
      <c r="J65" s="77"/>
      <c r="K65" s="86"/>
      <c r="L65" s="85"/>
      <c r="M65" s="84"/>
      <c r="P65" s="21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"/>
      <c r="AB65" s="25"/>
      <c r="AC65" s="25"/>
      <c r="AD65" s="22"/>
      <c r="AE65" s="22"/>
      <c r="AF65" s="22"/>
      <c r="AG65" s="25"/>
      <c r="AH65" s="25"/>
      <c r="AI65" s="25"/>
      <c r="AJ65" s="25"/>
      <c r="AL65" s="21"/>
    </row>
    <row r="66" spans="1:38" x14ac:dyDescent="0.25">
      <c r="A66" s="70">
        <v>0</v>
      </c>
      <c r="B66" s="71"/>
      <c r="C66" s="72"/>
      <c r="D66" s="72"/>
      <c r="E66" s="21"/>
      <c r="F66" s="73"/>
      <c r="G66" s="74"/>
      <c r="H66" s="75"/>
      <c r="I66" s="76"/>
      <c r="J66" s="77"/>
      <c r="K66" s="86"/>
      <c r="L66" s="85"/>
      <c r="M66" s="84"/>
      <c r="P66" s="21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"/>
      <c r="AB66" s="25"/>
      <c r="AC66" s="25"/>
      <c r="AD66" s="22"/>
      <c r="AE66" s="22"/>
      <c r="AF66" s="22"/>
      <c r="AG66" s="25"/>
      <c r="AH66" s="25"/>
      <c r="AI66" s="25"/>
      <c r="AJ66" s="25"/>
      <c r="AL66" s="21"/>
    </row>
    <row r="67" spans="1:38" x14ac:dyDescent="0.25">
      <c r="A67" s="70">
        <v>0</v>
      </c>
      <c r="B67" s="71"/>
      <c r="C67" s="72"/>
      <c r="D67" s="72"/>
      <c r="E67" s="21"/>
      <c r="F67" s="73"/>
      <c r="G67" s="74"/>
      <c r="H67" s="75"/>
      <c r="I67" s="76"/>
      <c r="J67" s="77"/>
      <c r="K67" s="86"/>
      <c r="L67" s="85"/>
      <c r="M67" s="84"/>
      <c r="P67" s="21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"/>
      <c r="AB67" s="25"/>
      <c r="AC67" s="25"/>
      <c r="AD67" s="22"/>
      <c r="AE67" s="22"/>
      <c r="AF67" s="22"/>
      <c r="AG67" s="25"/>
      <c r="AH67" s="25"/>
      <c r="AI67" s="25"/>
      <c r="AJ67" s="25"/>
      <c r="AL67" s="21"/>
    </row>
    <row r="68" spans="1:38" x14ac:dyDescent="0.25">
      <c r="A68" s="70">
        <v>0</v>
      </c>
      <c r="B68" s="71"/>
      <c r="C68" s="72"/>
      <c r="D68" s="72"/>
      <c r="E68" s="21"/>
      <c r="F68" s="73"/>
      <c r="G68" s="74"/>
      <c r="H68" s="75"/>
      <c r="I68" s="76"/>
      <c r="J68" s="77"/>
      <c r="K68" s="86"/>
      <c r="L68" s="85"/>
      <c r="M68" s="84"/>
      <c r="P68" s="21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"/>
      <c r="AB68" s="25"/>
      <c r="AC68" s="25"/>
      <c r="AD68" s="22"/>
      <c r="AE68" s="22"/>
      <c r="AF68" s="22"/>
      <c r="AG68" s="25"/>
      <c r="AH68" s="25"/>
      <c r="AI68" s="25"/>
      <c r="AJ68" s="25"/>
      <c r="AL68" s="21"/>
    </row>
    <row r="69" spans="1:38" x14ac:dyDescent="0.25">
      <c r="A69" s="70">
        <v>0</v>
      </c>
      <c r="B69" s="71"/>
      <c r="C69" s="72"/>
      <c r="D69" s="72"/>
      <c r="E69" s="21"/>
      <c r="F69" s="73"/>
      <c r="G69" s="74"/>
      <c r="H69" s="75"/>
      <c r="I69" s="76"/>
      <c r="J69" s="77"/>
      <c r="K69" s="86"/>
      <c r="L69" s="85"/>
      <c r="M69" s="84"/>
      <c r="P69" s="21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"/>
      <c r="AB69" s="25"/>
      <c r="AC69" s="25"/>
      <c r="AD69" s="22"/>
      <c r="AE69" s="22"/>
      <c r="AF69" s="22"/>
      <c r="AG69" s="25"/>
      <c r="AH69" s="25"/>
      <c r="AI69" s="25"/>
      <c r="AJ69" s="25"/>
      <c r="AL69" s="21"/>
    </row>
    <row r="70" spans="1:38" x14ac:dyDescent="0.25">
      <c r="A70" s="70">
        <v>0</v>
      </c>
      <c r="B70" s="71"/>
      <c r="C70" s="72"/>
      <c r="D70" s="72"/>
      <c r="E70" s="21"/>
      <c r="F70" s="73"/>
      <c r="G70" s="74"/>
      <c r="H70" s="75"/>
      <c r="I70" s="76"/>
      <c r="J70" s="77"/>
      <c r="K70" s="86"/>
      <c r="L70" s="85"/>
      <c r="M70" s="84"/>
      <c r="P70" s="21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"/>
      <c r="AB70" s="25"/>
      <c r="AC70" s="25"/>
      <c r="AD70" s="22"/>
      <c r="AE70" s="22"/>
      <c r="AF70" s="22"/>
      <c r="AG70" s="25"/>
      <c r="AH70" s="25"/>
      <c r="AI70" s="25"/>
      <c r="AJ70" s="25"/>
      <c r="AL70" s="21"/>
    </row>
    <row r="71" spans="1:38" x14ac:dyDescent="0.25">
      <c r="A71" s="70">
        <v>0</v>
      </c>
      <c r="B71" s="71"/>
      <c r="C71" s="72"/>
      <c r="D71" s="72"/>
      <c r="E71" s="21"/>
      <c r="F71" s="73"/>
      <c r="G71" s="74"/>
      <c r="H71" s="75"/>
      <c r="I71" s="76"/>
      <c r="J71" s="77"/>
      <c r="K71" s="86"/>
      <c r="L71" s="85"/>
      <c r="M71" s="84"/>
      <c r="P71" s="21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"/>
      <c r="AB71" s="25"/>
      <c r="AC71" s="25"/>
      <c r="AD71" s="22"/>
      <c r="AE71" s="22"/>
      <c r="AF71" s="22"/>
      <c r="AG71" s="25"/>
      <c r="AH71" s="25"/>
      <c r="AI71" s="25"/>
      <c r="AJ71" s="25"/>
      <c r="AL71" s="21"/>
    </row>
    <row r="72" spans="1:38" x14ac:dyDescent="0.25">
      <c r="A72" s="70">
        <v>0</v>
      </c>
      <c r="B72" s="71"/>
      <c r="C72" s="72"/>
      <c r="D72" s="72"/>
      <c r="E72" s="21"/>
      <c r="F72" s="73"/>
      <c r="G72" s="74"/>
      <c r="H72" s="75"/>
      <c r="I72" s="76"/>
      <c r="J72" s="77"/>
      <c r="K72" s="86"/>
      <c r="L72" s="85"/>
      <c r="M72" s="84"/>
      <c r="P72" s="21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"/>
      <c r="AB72" s="25"/>
      <c r="AC72" s="25"/>
      <c r="AD72" s="22"/>
      <c r="AE72" s="22"/>
      <c r="AF72" s="22"/>
      <c r="AG72" s="25"/>
      <c r="AH72" s="25"/>
      <c r="AI72" s="25"/>
      <c r="AJ72" s="25"/>
      <c r="AL72" s="21"/>
    </row>
    <row r="73" spans="1:38" x14ac:dyDescent="0.25">
      <c r="A73" s="70">
        <v>0</v>
      </c>
      <c r="B73" s="71"/>
      <c r="C73" s="72"/>
      <c r="D73" s="72"/>
      <c r="E73" s="21"/>
      <c r="F73" s="73"/>
      <c r="G73" s="74"/>
      <c r="H73" s="75"/>
      <c r="I73" s="76"/>
      <c r="J73" s="77"/>
      <c r="K73" s="86"/>
      <c r="L73" s="85"/>
      <c r="M73" s="84"/>
      <c r="P73" s="21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"/>
      <c r="AB73" s="25"/>
      <c r="AC73" s="25"/>
      <c r="AD73" s="22"/>
      <c r="AE73" s="22"/>
      <c r="AF73" s="22"/>
      <c r="AG73" s="25"/>
      <c r="AH73" s="25"/>
      <c r="AI73" s="25"/>
      <c r="AJ73" s="25"/>
      <c r="AL73" s="21"/>
    </row>
    <row r="74" spans="1:38" x14ac:dyDescent="0.25">
      <c r="A74" s="70">
        <v>0</v>
      </c>
      <c r="B74" s="71"/>
      <c r="C74" s="72"/>
      <c r="D74" s="72"/>
      <c r="E74" s="21"/>
      <c r="F74" s="73"/>
      <c r="G74" s="74"/>
      <c r="H74" s="75"/>
      <c r="I74" s="76"/>
      <c r="J74" s="77"/>
      <c r="K74" s="86"/>
      <c r="L74" s="85"/>
      <c r="M74" s="84"/>
      <c r="P74" s="21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"/>
      <c r="AB74" s="25"/>
      <c r="AC74" s="25"/>
      <c r="AD74" s="22"/>
      <c r="AE74" s="22"/>
      <c r="AF74" s="22"/>
      <c r="AG74" s="25"/>
      <c r="AH74" s="25"/>
      <c r="AI74" s="25"/>
      <c r="AJ74" s="25"/>
      <c r="AL74" s="21"/>
    </row>
    <row r="75" spans="1:38" x14ac:dyDescent="0.25">
      <c r="A75" s="70">
        <v>0</v>
      </c>
      <c r="B75" s="71"/>
      <c r="C75" s="72"/>
      <c r="D75" s="72"/>
      <c r="E75" s="21"/>
      <c r="F75" s="73"/>
      <c r="G75" s="74"/>
      <c r="H75" s="75"/>
      <c r="I75" s="76"/>
      <c r="J75" s="77"/>
      <c r="K75" s="86"/>
      <c r="L75" s="85"/>
      <c r="M75" s="84"/>
      <c r="P75" s="21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"/>
      <c r="AB75" s="25"/>
      <c r="AC75" s="25"/>
      <c r="AD75" s="22"/>
      <c r="AE75" s="22"/>
      <c r="AF75" s="22"/>
      <c r="AG75" s="25"/>
      <c r="AH75" s="25"/>
      <c r="AI75" s="25"/>
      <c r="AJ75" s="25"/>
      <c r="AL75" s="21"/>
    </row>
    <row r="76" spans="1:38" x14ac:dyDescent="0.25">
      <c r="A76" s="70">
        <v>0</v>
      </c>
      <c r="B76" s="71"/>
      <c r="C76" s="72"/>
      <c r="D76" s="72"/>
      <c r="E76" s="21"/>
      <c r="F76" s="73"/>
      <c r="G76" s="74"/>
      <c r="H76" s="75"/>
      <c r="I76" s="76"/>
      <c r="J76" s="77"/>
      <c r="K76" s="86"/>
      <c r="L76" s="85"/>
      <c r="M76" s="84"/>
      <c r="P76" s="21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"/>
      <c r="AB76" s="25"/>
      <c r="AC76" s="25"/>
      <c r="AD76" s="22"/>
      <c r="AE76" s="22"/>
      <c r="AF76" s="22"/>
      <c r="AG76" s="25"/>
      <c r="AH76" s="25"/>
      <c r="AI76" s="25"/>
      <c r="AJ76" s="25"/>
      <c r="AL76" s="21"/>
    </row>
    <row r="77" spans="1:38" x14ac:dyDescent="0.25">
      <c r="A77" s="70">
        <v>0</v>
      </c>
      <c r="B77" s="71"/>
      <c r="C77" s="72"/>
      <c r="D77" s="72"/>
      <c r="E77" s="21"/>
      <c r="F77" s="73"/>
      <c r="G77" s="74"/>
      <c r="H77" s="75"/>
      <c r="I77" s="76"/>
      <c r="J77" s="77"/>
      <c r="K77" s="86"/>
      <c r="L77" s="85"/>
      <c r="M77" s="84"/>
      <c r="P77" s="21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"/>
      <c r="AB77" s="25"/>
      <c r="AC77" s="25"/>
      <c r="AD77" s="22"/>
      <c r="AE77" s="22"/>
      <c r="AF77" s="22"/>
      <c r="AG77" s="25"/>
      <c r="AH77" s="25"/>
      <c r="AI77" s="25"/>
      <c r="AJ77" s="25"/>
      <c r="AL77" s="21"/>
    </row>
    <row r="78" spans="1:38" x14ac:dyDescent="0.25">
      <c r="A78" s="70">
        <v>0</v>
      </c>
      <c r="B78" s="71"/>
      <c r="C78" s="72"/>
      <c r="D78" s="72"/>
      <c r="E78" s="21"/>
      <c r="F78" s="73"/>
      <c r="G78" s="74"/>
      <c r="H78" s="75"/>
      <c r="I78" s="76"/>
      <c r="J78" s="77"/>
      <c r="K78" s="86"/>
      <c r="L78" s="85"/>
      <c r="M78" s="84"/>
      <c r="P78" s="21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"/>
      <c r="AB78" s="25"/>
      <c r="AC78" s="25"/>
      <c r="AD78" s="22"/>
      <c r="AE78" s="22"/>
      <c r="AF78" s="22"/>
      <c r="AG78" s="25"/>
      <c r="AH78" s="25"/>
      <c r="AI78" s="25"/>
      <c r="AJ78" s="25"/>
      <c r="AL78" s="21"/>
    </row>
    <row r="79" spans="1:38" x14ac:dyDescent="0.25">
      <c r="A79" s="70">
        <v>0</v>
      </c>
      <c r="B79" s="71"/>
      <c r="C79" s="72"/>
      <c r="D79" s="72"/>
      <c r="E79" s="21"/>
      <c r="F79" s="73"/>
      <c r="G79" s="74"/>
      <c r="H79" s="75"/>
      <c r="I79" s="76"/>
      <c r="J79" s="77"/>
      <c r="K79" s="86"/>
      <c r="L79" s="85"/>
      <c r="M79" s="84"/>
      <c r="P79" s="21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"/>
      <c r="AB79" s="25"/>
      <c r="AC79" s="25"/>
      <c r="AD79" s="22"/>
      <c r="AE79" s="22"/>
      <c r="AF79" s="22"/>
      <c r="AG79" s="25"/>
      <c r="AH79" s="25"/>
      <c r="AI79" s="25"/>
      <c r="AJ79" s="25"/>
      <c r="AL79" s="21"/>
    </row>
    <row r="80" spans="1:38" x14ac:dyDescent="0.25">
      <c r="A80" s="70">
        <v>0</v>
      </c>
      <c r="B80" s="71"/>
      <c r="C80" s="72"/>
      <c r="D80" s="72"/>
      <c r="E80" s="21"/>
      <c r="F80" s="73"/>
      <c r="G80" s="74"/>
      <c r="H80" s="75"/>
      <c r="I80" s="76"/>
      <c r="J80" s="77"/>
      <c r="K80" s="86"/>
      <c r="L80" s="85"/>
      <c r="M80" s="84"/>
      <c r="P80" s="21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"/>
      <c r="AB80" s="25"/>
      <c r="AC80" s="25"/>
      <c r="AD80" s="22"/>
      <c r="AE80" s="22"/>
      <c r="AF80" s="22"/>
      <c r="AG80" s="25"/>
      <c r="AH80" s="25"/>
      <c r="AI80" s="25"/>
      <c r="AJ80" s="25"/>
      <c r="AL80" s="21"/>
    </row>
    <row r="81" spans="1:38" x14ac:dyDescent="0.25">
      <c r="A81" s="70">
        <v>0</v>
      </c>
      <c r="B81" s="71"/>
      <c r="C81" s="72"/>
      <c r="D81" s="72"/>
      <c r="E81" s="21"/>
      <c r="F81" s="73"/>
      <c r="G81" s="74"/>
      <c r="H81" s="75"/>
      <c r="I81" s="76"/>
      <c r="J81" s="77"/>
      <c r="K81" s="86"/>
      <c r="L81" s="85"/>
      <c r="M81" s="84"/>
      <c r="P81" s="21"/>
      <c r="Q81" s="22"/>
      <c r="R81" s="22"/>
      <c r="S81" s="22"/>
      <c r="T81" s="22"/>
      <c r="U81" s="22"/>
      <c r="V81" s="22"/>
      <c r="W81" s="22"/>
      <c r="X81" s="22"/>
      <c r="Y81" s="22"/>
      <c r="Z81" s="25"/>
      <c r="AA81" s="3"/>
      <c r="AB81" s="25"/>
      <c r="AC81" s="25"/>
      <c r="AD81" s="22"/>
      <c r="AE81" s="22"/>
      <c r="AF81" s="22"/>
      <c r="AG81" s="25"/>
      <c r="AH81" s="25"/>
      <c r="AI81" s="25"/>
      <c r="AJ81" s="25"/>
      <c r="AL81" s="21"/>
    </row>
    <row r="82" spans="1:38" x14ac:dyDescent="0.25">
      <c r="A82" s="70">
        <v>0</v>
      </c>
      <c r="B82" s="71"/>
      <c r="C82" s="72"/>
      <c r="D82" s="72"/>
      <c r="E82" s="21"/>
      <c r="F82" s="73"/>
      <c r="G82" s="74"/>
      <c r="H82" s="75"/>
      <c r="I82" s="76"/>
      <c r="J82" s="77"/>
      <c r="K82" s="86"/>
      <c r="L82" s="85"/>
      <c r="M82" s="84"/>
      <c r="P82" s="21"/>
      <c r="Q82" s="22"/>
      <c r="R82" s="22"/>
      <c r="S82" s="22"/>
      <c r="T82" s="22"/>
      <c r="U82" s="22"/>
      <c r="V82" s="22"/>
      <c r="W82" s="22"/>
      <c r="X82" s="22"/>
      <c r="Y82" s="22"/>
      <c r="Z82" s="25"/>
      <c r="AA82" s="3"/>
      <c r="AB82" s="25"/>
      <c r="AC82" s="25"/>
      <c r="AD82" s="22"/>
      <c r="AE82" s="22"/>
      <c r="AF82" s="22"/>
      <c r="AG82" s="25"/>
      <c r="AH82" s="25"/>
      <c r="AI82" s="25"/>
      <c r="AJ82" s="25"/>
      <c r="AL82" s="21"/>
    </row>
    <row r="83" spans="1:38" x14ac:dyDescent="0.25">
      <c r="A83" s="70">
        <v>0</v>
      </c>
      <c r="B83" s="71"/>
      <c r="C83" s="72"/>
      <c r="D83" s="72"/>
      <c r="E83" s="21"/>
      <c r="F83" s="73"/>
      <c r="G83" s="74"/>
      <c r="H83" s="75"/>
      <c r="I83" s="76"/>
      <c r="J83" s="77"/>
      <c r="K83" s="86"/>
      <c r="L83" s="85"/>
      <c r="M83" s="84"/>
      <c r="P83" s="21"/>
      <c r="Q83" s="22"/>
      <c r="R83" s="22"/>
      <c r="S83" s="22"/>
      <c r="T83" s="22"/>
      <c r="U83" s="22"/>
      <c r="V83" s="22"/>
      <c r="W83" s="22"/>
      <c r="X83" s="22"/>
      <c r="Y83" s="22"/>
      <c r="Z83" s="25"/>
      <c r="AA83" s="3"/>
      <c r="AB83" s="25"/>
      <c r="AC83" s="25"/>
      <c r="AD83" s="22"/>
      <c r="AE83" s="22"/>
      <c r="AF83" s="22"/>
      <c r="AG83" s="25"/>
      <c r="AH83" s="25"/>
      <c r="AI83" s="25"/>
      <c r="AJ83" s="25"/>
      <c r="AL83" s="21"/>
    </row>
    <row r="84" spans="1:38" x14ac:dyDescent="0.25">
      <c r="A84" s="70">
        <v>0</v>
      </c>
      <c r="B84" s="71"/>
      <c r="C84" s="72"/>
      <c r="D84" s="72"/>
      <c r="E84" s="21"/>
      <c r="F84" s="73"/>
      <c r="G84" s="74"/>
      <c r="H84" s="75"/>
      <c r="I84" s="76"/>
      <c r="J84" s="77"/>
      <c r="K84" s="86"/>
      <c r="L84" s="85"/>
      <c r="M84" s="84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5"/>
      <c r="AA84" s="3"/>
      <c r="AB84" s="25"/>
      <c r="AC84" s="25"/>
      <c r="AD84" s="22"/>
      <c r="AE84" s="22"/>
      <c r="AF84" s="22"/>
      <c r="AG84" s="25"/>
      <c r="AH84" s="25"/>
      <c r="AI84" s="25"/>
      <c r="AJ84" s="25"/>
      <c r="AL84" s="21"/>
    </row>
    <row r="85" spans="1:38" x14ac:dyDescent="0.25">
      <c r="A85" s="70">
        <v>0</v>
      </c>
      <c r="B85" s="71"/>
      <c r="C85" s="72"/>
      <c r="D85" s="72"/>
      <c r="E85" s="21"/>
      <c r="F85" s="73"/>
      <c r="G85" s="74"/>
      <c r="H85" s="75"/>
      <c r="I85" s="76"/>
      <c r="J85" s="77"/>
      <c r="K85" s="86"/>
      <c r="L85" s="85"/>
      <c r="M85" s="84"/>
      <c r="P85" s="21"/>
      <c r="Q85" s="22"/>
      <c r="R85" s="22"/>
      <c r="S85" s="22"/>
      <c r="T85" s="22"/>
      <c r="U85" s="22"/>
      <c r="V85" s="22"/>
      <c r="W85" s="22"/>
      <c r="X85" s="22"/>
      <c r="Y85" s="22"/>
      <c r="Z85" s="25"/>
      <c r="AA85" s="3"/>
      <c r="AB85" s="25"/>
      <c r="AC85" s="25"/>
      <c r="AD85" s="22"/>
      <c r="AE85" s="22"/>
      <c r="AF85" s="22"/>
      <c r="AG85" s="25"/>
      <c r="AH85" s="25"/>
      <c r="AI85" s="25"/>
      <c r="AJ85" s="25"/>
      <c r="AL85" s="21"/>
    </row>
    <row r="86" spans="1:38" x14ac:dyDescent="0.25">
      <c r="A86" s="70">
        <v>0</v>
      </c>
      <c r="B86" s="71"/>
      <c r="C86" s="72"/>
      <c r="D86" s="72"/>
      <c r="E86" s="21"/>
      <c r="F86" s="73"/>
      <c r="G86" s="74"/>
      <c r="H86" s="75"/>
      <c r="I86" s="76"/>
      <c r="J86" s="77"/>
      <c r="K86" s="86"/>
      <c r="L86" s="85"/>
      <c r="M86" s="84"/>
      <c r="P86" s="21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"/>
      <c r="AB86" s="25"/>
      <c r="AC86" s="25"/>
      <c r="AD86" s="22"/>
      <c r="AE86" s="22"/>
      <c r="AF86" s="22"/>
      <c r="AG86" s="25"/>
      <c r="AH86" s="25"/>
      <c r="AI86" s="25"/>
      <c r="AJ86" s="25"/>
      <c r="AL86" s="21"/>
    </row>
    <row r="87" spans="1:38" x14ac:dyDescent="0.25">
      <c r="A87" s="70">
        <v>0</v>
      </c>
      <c r="B87" s="71"/>
      <c r="C87" s="72"/>
      <c r="D87" s="72"/>
      <c r="E87" s="21"/>
      <c r="F87" s="73"/>
      <c r="G87" s="74"/>
      <c r="H87" s="75"/>
      <c r="I87" s="76"/>
      <c r="J87" s="77"/>
      <c r="K87" s="86"/>
      <c r="L87" s="85"/>
      <c r="M87" s="84"/>
      <c r="P87" s="21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"/>
      <c r="AB87" s="25"/>
      <c r="AC87" s="25"/>
      <c r="AD87" s="22"/>
      <c r="AE87" s="22"/>
      <c r="AF87" s="22"/>
      <c r="AG87" s="25"/>
      <c r="AH87" s="25"/>
      <c r="AI87" s="25"/>
      <c r="AJ87" s="25"/>
      <c r="AL87" s="21"/>
    </row>
    <row r="88" spans="1:38" x14ac:dyDescent="0.25">
      <c r="A88" s="70">
        <v>0</v>
      </c>
      <c r="B88" s="71"/>
      <c r="C88" s="72"/>
      <c r="D88" s="72"/>
      <c r="E88" s="21"/>
      <c r="F88" s="73"/>
      <c r="G88" s="74"/>
      <c r="H88" s="75"/>
      <c r="I88" s="76"/>
      <c r="J88" s="77"/>
      <c r="K88" s="86"/>
      <c r="L88" s="85"/>
      <c r="M88" s="84"/>
      <c r="P88" s="21"/>
      <c r="Q88" s="22"/>
      <c r="R88" s="22"/>
      <c r="S88" s="22"/>
      <c r="T88" s="22"/>
      <c r="U88" s="22"/>
      <c r="V88" s="22"/>
      <c r="W88" s="22"/>
      <c r="X88" s="22"/>
      <c r="Y88" s="22"/>
      <c r="Z88" s="25"/>
      <c r="AA88" s="2"/>
      <c r="AB88" s="25"/>
      <c r="AC88" s="25"/>
      <c r="AD88" s="22"/>
      <c r="AE88" s="22"/>
      <c r="AF88" s="22"/>
      <c r="AG88" s="25"/>
      <c r="AH88" s="25"/>
      <c r="AI88" s="25"/>
      <c r="AJ88" s="25"/>
      <c r="AL88" s="21"/>
    </row>
    <row r="89" spans="1:38" x14ac:dyDescent="0.25">
      <c r="A89" s="70">
        <v>0</v>
      </c>
      <c r="B89" s="71"/>
      <c r="C89" s="72"/>
      <c r="D89" s="72"/>
      <c r="F89" s="73"/>
      <c r="G89" s="74"/>
      <c r="H89" s="75"/>
      <c r="I89" s="76"/>
      <c r="J89" s="77"/>
      <c r="K89" s="86"/>
      <c r="L89" s="85"/>
      <c r="M89" s="84"/>
      <c r="Q89" s="22"/>
      <c r="R89" s="22"/>
      <c r="S89" s="22"/>
      <c r="T89" s="22"/>
      <c r="U89" s="22"/>
      <c r="V89" s="22"/>
      <c r="W89" s="22"/>
      <c r="X89" s="22"/>
      <c r="Y89" s="22"/>
      <c r="AA89" s="2"/>
      <c r="AB89" s="25"/>
      <c r="AC89" s="25"/>
      <c r="AD89" s="22"/>
      <c r="AE89" s="22"/>
      <c r="AF89" s="22"/>
      <c r="AG89" s="25"/>
      <c r="AH89" s="25"/>
      <c r="AI89" s="25"/>
      <c r="AJ89" s="25"/>
      <c r="AL89" s="21"/>
    </row>
    <row r="90" spans="1:38" x14ac:dyDescent="0.25">
      <c r="A90" s="70">
        <v>0</v>
      </c>
      <c r="B90" s="71"/>
      <c r="C90" s="72"/>
      <c r="D90" s="72"/>
      <c r="F90" s="73"/>
      <c r="G90" s="74"/>
      <c r="H90" s="75"/>
      <c r="I90" s="76"/>
      <c r="J90" s="77"/>
      <c r="K90" s="86"/>
      <c r="L90" s="85"/>
      <c r="M90" s="84"/>
      <c r="Q90" s="22"/>
      <c r="R90" s="22"/>
      <c r="S90" s="22"/>
      <c r="T90" s="22"/>
      <c r="U90" s="22"/>
      <c r="V90" s="22"/>
      <c r="W90" s="22"/>
      <c r="X90" s="22"/>
      <c r="Y90" s="22"/>
      <c r="AA90" s="2"/>
      <c r="AB90" s="25"/>
      <c r="AC90" s="25"/>
      <c r="AD90" s="22"/>
      <c r="AE90" s="22"/>
      <c r="AF90" s="22"/>
      <c r="AG90" s="25"/>
      <c r="AH90" s="25"/>
      <c r="AI90" s="25"/>
      <c r="AJ90" s="25"/>
      <c r="AL90" s="21"/>
    </row>
    <row r="91" spans="1:38" x14ac:dyDescent="0.25">
      <c r="A91" s="70">
        <v>0</v>
      </c>
      <c r="B91" s="71"/>
      <c r="C91" s="72"/>
      <c r="D91" s="72"/>
      <c r="F91" s="73"/>
      <c r="G91" s="74"/>
      <c r="H91" s="75"/>
      <c r="I91" s="76"/>
      <c r="J91" s="77"/>
      <c r="K91" s="86"/>
      <c r="L91" s="85"/>
      <c r="M91" s="84"/>
      <c r="Q91" s="22"/>
      <c r="R91" s="22"/>
      <c r="S91" s="22"/>
      <c r="T91" s="22"/>
      <c r="U91" s="22"/>
      <c r="V91" s="22"/>
      <c r="W91" s="22"/>
      <c r="X91" s="22"/>
      <c r="Y91" s="22"/>
      <c r="AA91" s="2"/>
      <c r="AB91" s="25"/>
      <c r="AC91" s="25"/>
      <c r="AD91" s="22"/>
      <c r="AE91" s="22"/>
      <c r="AF91" s="22"/>
      <c r="AG91" s="25"/>
      <c r="AH91" s="25"/>
      <c r="AI91" s="25"/>
      <c r="AJ91" s="25"/>
      <c r="AL91" s="21"/>
    </row>
    <row r="92" spans="1:38" x14ac:dyDescent="0.25">
      <c r="A92" s="70">
        <v>0</v>
      </c>
      <c r="B92" s="71"/>
      <c r="C92" s="72"/>
      <c r="D92" s="72"/>
      <c r="F92" s="73"/>
      <c r="G92" s="74"/>
      <c r="H92" s="75"/>
      <c r="I92" s="76"/>
      <c r="J92" s="77"/>
      <c r="K92" s="86"/>
      <c r="L92" s="85"/>
      <c r="M92" s="84"/>
      <c r="Q92" s="22"/>
      <c r="R92" s="22"/>
      <c r="S92" s="22"/>
      <c r="T92" s="22"/>
      <c r="U92" s="22"/>
      <c r="V92" s="22"/>
      <c r="W92" s="22"/>
      <c r="AA92" s="2"/>
      <c r="AB92" s="25"/>
      <c r="AC92" s="25"/>
      <c r="AD92" s="22"/>
      <c r="AE92" s="22"/>
      <c r="AF92" s="22"/>
      <c r="AG92" s="25"/>
      <c r="AH92" s="25"/>
      <c r="AI92" s="25"/>
      <c r="AJ92" s="25"/>
      <c r="AL92" s="21"/>
    </row>
    <row r="93" spans="1:38" x14ac:dyDescent="0.25">
      <c r="A93" s="70">
        <v>0</v>
      </c>
      <c r="B93" s="71"/>
      <c r="C93" s="72"/>
      <c r="D93" s="72"/>
      <c r="F93" s="73"/>
      <c r="G93" s="74"/>
      <c r="H93" s="75"/>
      <c r="I93" s="76"/>
      <c r="J93" s="77"/>
      <c r="K93" s="86"/>
      <c r="L93" s="85"/>
      <c r="M93" s="84"/>
      <c r="P93"/>
      <c r="Q93" s="22"/>
      <c r="R93" s="22"/>
      <c r="S93" s="22"/>
      <c r="T93" s="22"/>
      <c r="U93" s="22"/>
      <c r="V93" s="22"/>
      <c r="W93" s="22"/>
      <c r="AB93" s="25"/>
      <c r="AC93" s="25"/>
      <c r="AD93" s="22"/>
      <c r="AE93" s="22"/>
      <c r="AF93" s="22"/>
      <c r="AG93" s="25"/>
      <c r="AH93" s="25"/>
      <c r="AI93" s="25"/>
      <c r="AJ93" s="25"/>
      <c r="AL93" s="21"/>
    </row>
    <row r="94" spans="1:38" x14ac:dyDescent="0.25">
      <c r="A94" s="70">
        <v>0</v>
      </c>
      <c r="B94" s="71"/>
      <c r="C94" s="72"/>
      <c r="D94" s="72"/>
      <c r="F94" s="73"/>
      <c r="G94" s="74"/>
      <c r="H94" s="75"/>
      <c r="I94" s="76"/>
      <c r="J94" s="77"/>
      <c r="K94" s="86"/>
      <c r="L94" s="85"/>
      <c r="M94" s="84"/>
      <c r="P94"/>
      <c r="Q94" s="22"/>
      <c r="R94" s="22"/>
      <c r="S94" s="22"/>
      <c r="T94" s="22"/>
      <c r="U94" s="22"/>
      <c r="V94" s="22"/>
      <c r="W94" s="22"/>
      <c r="AB94" s="25"/>
      <c r="AC94" s="25"/>
      <c r="AD94" s="22"/>
      <c r="AE94" s="22"/>
      <c r="AF94" s="22"/>
      <c r="AG94" s="25"/>
      <c r="AH94" s="25"/>
      <c r="AI94" s="25"/>
      <c r="AJ94" s="25"/>
      <c r="AL94" s="21"/>
    </row>
    <row r="95" spans="1:38" x14ac:dyDescent="0.25">
      <c r="A95" s="70">
        <v>0</v>
      </c>
      <c r="B95" s="71"/>
      <c r="C95" s="72"/>
      <c r="D95" s="72"/>
      <c r="F95" s="73"/>
      <c r="G95" s="74"/>
      <c r="H95" s="75"/>
      <c r="I95" s="76"/>
      <c r="J95" s="77"/>
      <c r="K95" s="86"/>
      <c r="L95" s="85"/>
      <c r="M95" s="84"/>
      <c r="P95"/>
      <c r="Q95" s="22"/>
      <c r="R95" s="22"/>
      <c r="S95" s="22"/>
      <c r="T95" s="22"/>
      <c r="U95" s="22"/>
      <c r="V95" s="22"/>
      <c r="W95" s="22"/>
      <c r="AB95" s="25"/>
      <c r="AC95" s="25"/>
      <c r="AD95" s="22"/>
      <c r="AE95" s="22"/>
      <c r="AF95" s="22"/>
      <c r="AG95" s="25"/>
      <c r="AH95" s="25"/>
      <c r="AI95" s="25"/>
      <c r="AJ95" s="25"/>
      <c r="AL95" s="21"/>
    </row>
    <row r="96" spans="1:38" x14ac:dyDescent="0.25">
      <c r="A96" s="21"/>
      <c r="B96" s="21"/>
      <c r="C96" s="21"/>
      <c r="D96" s="21"/>
      <c r="F96" s="3"/>
      <c r="G96" s="21"/>
      <c r="H96" s="21"/>
      <c r="I96" s="21"/>
      <c r="J96" s="21"/>
      <c r="K96" s="21"/>
      <c r="L96" s="21"/>
      <c r="M96" s="21"/>
      <c r="P96"/>
      <c r="Q96" s="22"/>
      <c r="R96" s="22"/>
      <c r="S96" s="22"/>
      <c r="T96" s="22"/>
      <c r="U96" s="22"/>
      <c r="V96" s="22"/>
      <c r="W96" s="22"/>
      <c r="AB96" s="25"/>
      <c r="AC96" s="22"/>
      <c r="AD96" s="22"/>
      <c r="AE96" s="22"/>
      <c r="AF96" s="22"/>
      <c r="AG96" s="25"/>
      <c r="AH96" s="25"/>
      <c r="AI96" s="25"/>
      <c r="AJ96" s="25"/>
      <c r="AL96" s="21"/>
    </row>
    <row r="97" spans="1:38" x14ac:dyDescent="0.25">
      <c r="A97" s="21"/>
      <c r="B97" s="21"/>
      <c r="C97" s="21"/>
      <c r="D97" s="21"/>
      <c r="F97" s="3"/>
      <c r="G97" s="21"/>
      <c r="H97" s="21"/>
      <c r="I97" s="21"/>
      <c r="J97" s="21"/>
      <c r="K97" s="21"/>
      <c r="L97" s="21"/>
      <c r="M97" s="21"/>
      <c r="P97"/>
      <c r="Q97" s="22"/>
      <c r="R97" s="22"/>
      <c r="S97" s="22"/>
      <c r="T97" s="22"/>
      <c r="U97" s="22"/>
      <c r="V97" s="22"/>
      <c r="W97" s="22"/>
      <c r="AB97" s="25"/>
      <c r="AC97" s="22"/>
      <c r="AD97" s="22"/>
      <c r="AE97" s="22"/>
      <c r="AF97" s="22"/>
      <c r="AG97" s="25"/>
      <c r="AH97" s="25"/>
      <c r="AI97" s="25"/>
      <c r="AJ97" s="25"/>
      <c r="AL97" s="21"/>
    </row>
    <row r="98" spans="1:38" x14ac:dyDescent="0.25">
      <c r="A98" s="21"/>
      <c r="B98" s="21"/>
      <c r="C98" s="21"/>
      <c r="D98" s="21"/>
      <c r="F98" s="3"/>
      <c r="G98" s="21"/>
      <c r="H98" s="21"/>
      <c r="I98" s="21"/>
      <c r="J98" s="21"/>
      <c r="K98" s="21"/>
      <c r="L98" s="21"/>
      <c r="M98" s="21"/>
      <c r="P98"/>
      <c r="Q98" s="22"/>
      <c r="R98" s="22"/>
      <c r="S98" s="22"/>
      <c r="T98" s="22"/>
      <c r="U98" s="22"/>
      <c r="V98" s="22"/>
      <c r="W98" s="22"/>
      <c r="AB98" s="25"/>
      <c r="AC98" s="22"/>
      <c r="AD98" s="22"/>
      <c r="AE98" s="22"/>
      <c r="AF98" s="22"/>
      <c r="AG98" s="25"/>
      <c r="AH98" s="25"/>
      <c r="AI98" s="25"/>
      <c r="AJ98" s="25"/>
      <c r="AL98" s="21"/>
    </row>
    <row r="99" spans="1:38" x14ac:dyDescent="0.25">
      <c r="A99" s="21"/>
      <c r="B99" s="21"/>
      <c r="C99" s="21"/>
      <c r="D99" s="21"/>
      <c r="F99" s="3"/>
      <c r="G99" s="21"/>
      <c r="H99" s="21"/>
      <c r="I99" s="21"/>
      <c r="J99" s="21"/>
      <c r="K99" s="21"/>
      <c r="L99" s="21"/>
      <c r="M99" s="21"/>
      <c r="P99"/>
      <c r="Q99" s="22"/>
      <c r="R99" s="22"/>
      <c r="S99" s="22"/>
      <c r="T99" s="22"/>
      <c r="U99" s="22"/>
      <c r="V99" s="22"/>
      <c r="W99" s="22"/>
      <c r="AB99" s="25"/>
      <c r="AC99" s="22"/>
      <c r="AD99" s="22"/>
      <c r="AE99" s="22"/>
      <c r="AF99" s="22"/>
      <c r="AG99" s="25"/>
      <c r="AH99" s="25"/>
      <c r="AI99" s="25"/>
      <c r="AJ99" s="25"/>
      <c r="AL99" s="21"/>
    </row>
    <row r="100" spans="1:38" x14ac:dyDescent="0.25">
      <c r="A100" s="21"/>
      <c r="B100" s="21"/>
      <c r="C100" s="21"/>
      <c r="D100" s="21"/>
      <c r="F100" s="3"/>
      <c r="G100" s="21"/>
      <c r="H100" s="21"/>
      <c r="I100" s="21"/>
      <c r="J100" s="21"/>
      <c r="K100" s="21"/>
      <c r="L100" s="21"/>
      <c r="M100" s="21"/>
      <c r="P100"/>
      <c r="Q100" s="22"/>
      <c r="R100" s="22"/>
      <c r="S100" s="22"/>
      <c r="T100" s="22"/>
      <c r="U100" s="22"/>
      <c r="V100" s="22"/>
      <c r="W100" s="22"/>
      <c r="AB100" s="25"/>
      <c r="AC100" s="22"/>
      <c r="AD100" s="22"/>
      <c r="AE100" s="22"/>
      <c r="AF100" s="22"/>
      <c r="AG100" s="25"/>
      <c r="AH100" s="25"/>
      <c r="AI100" s="25"/>
      <c r="AJ100" s="25"/>
      <c r="AL100" s="21"/>
    </row>
    <row r="101" spans="1:38" x14ac:dyDescent="0.25">
      <c r="A101" s="21"/>
      <c r="B101" s="21"/>
      <c r="C101" s="21"/>
      <c r="D101" s="21"/>
      <c r="F101" s="3"/>
      <c r="G101" s="21"/>
      <c r="H101" s="21"/>
      <c r="I101" s="21"/>
      <c r="J101" s="21"/>
      <c r="K101" s="21"/>
      <c r="L101" s="21"/>
      <c r="M101" s="21"/>
      <c r="P101"/>
      <c r="Q101" s="22"/>
      <c r="R101" s="22"/>
      <c r="S101" s="22"/>
      <c r="T101" s="22"/>
      <c r="U101" s="22"/>
      <c r="V101" s="22"/>
      <c r="W101" s="22"/>
      <c r="AB101" s="25"/>
      <c r="AC101" s="22"/>
      <c r="AD101" s="22"/>
      <c r="AE101" s="22"/>
      <c r="AF101" s="22"/>
      <c r="AG101" s="25"/>
      <c r="AH101" s="25"/>
      <c r="AI101" s="25"/>
      <c r="AJ101" s="25"/>
      <c r="AL101" s="21"/>
    </row>
    <row r="102" spans="1:38" x14ac:dyDescent="0.25">
      <c r="A102" s="21"/>
      <c r="B102" s="21"/>
      <c r="C102" s="21"/>
      <c r="D102" s="21"/>
      <c r="F102" s="3"/>
      <c r="G102" s="21"/>
      <c r="H102" s="21"/>
      <c r="I102" s="21"/>
      <c r="J102" s="21"/>
      <c r="K102" s="21"/>
      <c r="L102" s="21"/>
      <c r="M102" s="21"/>
      <c r="P102"/>
      <c r="Q102" s="22"/>
      <c r="R102" s="22"/>
      <c r="S102" s="22"/>
      <c r="T102" s="22"/>
      <c r="U102" s="22"/>
      <c r="V102" s="22"/>
      <c r="W102" s="22"/>
      <c r="AB102" s="25"/>
      <c r="AC102" s="22"/>
      <c r="AD102" s="22"/>
      <c r="AE102" s="22"/>
      <c r="AF102" s="22"/>
      <c r="AG102" s="25"/>
      <c r="AH102" s="25"/>
      <c r="AI102" s="25"/>
      <c r="AJ102" s="25"/>
      <c r="AL102" s="21"/>
    </row>
    <row r="103" spans="1:38" x14ac:dyDescent="0.25">
      <c r="A103" s="21"/>
      <c r="B103" s="21"/>
      <c r="C103" s="21"/>
      <c r="D103" s="21"/>
      <c r="F103" s="3"/>
      <c r="G103" s="21"/>
      <c r="H103" s="21"/>
      <c r="I103" s="21"/>
      <c r="J103" s="21"/>
      <c r="K103" s="21"/>
      <c r="L103" s="21"/>
      <c r="M103" s="21"/>
      <c r="P103"/>
      <c r="Q103" s="22"/>
      <c r="R103" s="22"/>
      <c r="S103" s="22"/>
      <c r="T103" s="22"/>
      <c r="U103" s="22"/>
      <c r="V103" s="22"/>
      <c r="W103" s="22"/>
      <c r="AB103" s="25"/>
      <c r="AC103" s="22"/>
      <c r="AD103" s="22"/>
      <c r="AE103" s="22"/>
      <c r="AF103" s="22"/>
      <c r="AG103" s="25"/>
      <c r="AH103" s="25"/>
      <c r="AI103" s="25"/>
      <c r="AJ103" s="25"/>
      <c r="AL103" s="21"/>
    </row>
    <row r="104" spans="1:38" x14ac:dyDescent="0.25">
      <c r="A104" s="21"/>
      <c r="B104" s="21"/>
      <c r="C104" s="21"/>
      <c r="D104" s="21"/>
      <c r="F104" s="3"/>
      <c r="G104" s="21"/>
      <c r="H104" s="21"/>
      <c r="I104" s="21"/>
      <c r="J104" s="21"/>
      <c r="K104" s="21"/>
      <c r="L104" s="21"/>
      <c r="M104" s="21"/>
      <c r="P104"/>
      <c r="Q104" s="22"/>
      <c r="R104" s="22"/>
      <c r="S104" s="22"/>
      <c r="T104" s="22"/>
      <c r="U104" s="22"/>
      <c r="V104" s="22"/>
      <c r="W104" s="22"/>
      <c r="AB104" s="25"/>
      <c r="AC104" s="22"/>
      <c r="AD104" s="22"/>
      <c r="AE104" s="22"/>
      <c r="AF104" s="22"/>
      <c r="AG104" s="25"/>
      <c r="AH104" s="25"/>
      <c r="AI104" s="25"/>
      <c r="AJ104" s="25"/>
      <c r="AL104" s="21"/>
    </row>
    <row r="105" spans="1:38" x14ac:dyDescent="0.25">
      <c r="A105" s="21"/>
      <c r="B105" s="21"/>
      <c r="C105" s="21"/>
      <c r="D105" s="21"/>
      <c r="F105" s="3"/>
      <c r="G105" s="21"/>
      <c r="H105" s="21"/>
      <c r="I105" s="21"/>
      <c r="J105" s="21"/>
      <c r="K105" s="21"/>
      <c r="L105" s="21"/>
      <c r="M105" s="21"/>
      <c r="P105"/>
      <c r="Q105" s="22"/>
      <c r="R105" s="22"/>
      <c r="S105" s="22"/>
      <c r="T105" s="22"/>
      <c r="U105" s="22"/>
      <c r="V105" s="22"/>
      <c r="W105" s="22"/>
      <c r="AB105" s="25"/>
      <c r="AC105" s="22"/>
      <c r="AD105" s="22"/>
      <c r="AE105" s="22"/>
      <c r="AF105" s="22"/>
      <c r="AG105" s="25"/>
      <c r="AH105" s="25"/>
      <c r="AI105" s="25"/>
      <c r="AJ105" s="25"/>
      <c r="AL105" s="21"/>
    </row>
    <row r="106" spans="1:38" x14ac:dyDescent="0.25">
      <c r="A106" s="21"/>
      <c r="B106" s="21"/>
      <c r="C106" s="21"/>
      <c r="D106" s="21"/>
      <c r="F106" s="3"/>
      <c r="G106" s="21"/>
      <c r="H106" s="21"/>
      <c r="I106" s="21"/>
      <c r="J106" s="21"/>
      <c r="K106" s="21"/>
      <c r="L106" s="21"/>
      <c r="M106" s="21"/>
      <c r="P106" s="31"/>
      <c r="Q106" s="22"/>
      <c r="R106" s="22"/>
      <c r="S106" s="22"/>
      <c r="T106" s="22"/>
      <c r="U106" s="22"/>
      <c r="V106" s="22"/>
      <c r="W106" s="22"/>
      <c r="AB106" s="25"/>
      <c r="AC106" s="22"/>
      <c r="AD106" s="22"/>
      <c r="AE106" s="22"/>
      <c r="AF106" s="22"/>
      <c r="AG106" s="25"/>
      <c r="AH106" s="25"/>
      <c r="AI106" s="25"/>
      <c r="AJ106" s="25"/>
      <c r="AL106" s="21"/>
    </row>
    <row r="107" spans="1:38" x14ac:dyDescent="0.25">
      <c r="A107" s="21"/>
      <c r="B107" s="21"/>
      <c r="C107" s="21"/>
      <c r="D107" s="21"/>
      <c r="F107" s="3"/>
      <c r="G107" s="21"/>
      <c r="H107" s="21"/>
      <c r="I107" s="21"/>
      <c r="J107" s="21"/>
      <c r="K107" s="21"/>
      <c r="L107" s="21"/>
      <c r="M107" s="21"/>
      <c r="P107" s="31"/>
      <c r="Q107" s="22"/>
      <c r="R107" s="22"/>
      <c r="S107" s="22"/>
      <c r="T107" s="22"/>
      <c r="U107" s="22"/>
      <c r="V107" s="22"/>
      <c r="W107" s="22"/>
      <c r="AB107" s="25"/>
      <c r="AC107" s="22"/>
      <c r="AD107" s="22"/>
      <c r="AE107" s="22"/>
      <c r="AF107" s="22"/>
      <c r="AG107" s="25"/>
      <c r="AH107" s="25"/>
      <c r="AI107" s="25"/>
      <c r="AJ107" s="25"/>
      <c r="AL107" s="21"/>
    </row>
    <row r="108" spans="1:38" x14ac:dyDescent="0.25">
      <c r="A108" s="21"/>
      <c r="B108" s="21"/>
      <c r="C108" s="21"/>
      <c r="D108" s="21"/>
      <c r="F108" s="3"/>
      <c r="G108" s="21"/>
      <c r="H108" s="21"/>
      <c r="I108" s="21"/>
      <c r="J108" s="21"/>
      <c r="K108" s="21"/>
      <c r="L108" s="21"/>
      <c r="M108" s="21"/>
      <c r="P108" s="31"/>
      <c r="Q108" s="22"/>
      <c r="R108" s="22"/>
      <c r="S108" s="22"/>
      <c r="T108" s="22"/>
      <c r="U108" s="22"/>
      <c r="V108" s="22"/>
      <c r="W108" s="22"/>
      <c r="AB108" s="25"/>
      <c r="AC108" s="22"/>
      <c r="AD108" s="22"/>
      <c r="AE108" s="22"/>
      <c r="AF108" s="22"/>
      <c r="AG108" s="25"/>
      <c r="AH108" s="25"/>
      <c r="AI108" s="25"/>
      <c r="AJ108" s="25"/>
      <c r="AL108" s="21"/>
    </row>
    <row r="109" spans="1:38" x14ac:dyDescent="0.25">
      <c r="A109" s="21"/>
      <c r="B109" s="21"/>
      <c r="C109" s="21"/>
      <c r="D109" s="21"/>
      <c r="E109" s="21"/>
      <c r="F109" s="3"/>
      <c r="H109" s="21"/>
      <c r="I109" s="21"/>
      <c r="J109" s="21"/>
      <c r="K109" s="21"/>
      <c r="L109" s="21"/>
      <c r="M109" s="21"/>
      <c r="Q109" s="22"/>
      <c r="R109" s="22"/>
      <c r="S109" s="22"/>
      <c r="T109" s="22"/>
      <c r="U109" s="22"/>
      <c r="V109" s="22"/>
      <c r="W109" s="22"/>
      <c r="AB109" s="22"/>
      <c r="AC109" s="22"/>
      <c r="AD109" s="22"/>
      <c r="AE109" s="22"/>
      <c r="AF109" s="22"/>
      <c r="AG109" s="25"/>
      <c r="AH109" s="25"/>
      <c r="AI109" s="25"/>
      <c r="AJ109" s="25"/>
      <c r="AL109" s="21"/>
    </row>
    <row r="110" spans="1:38" x14ac:dyDescent="0.25">
      <c r="F110" s="3"/>
    </row>
    <row r="111" spans="1:38" x14ac:dyDescent="0.25">
      <c r="F111" s="3"/>
    </row>
    <row r="112" spans="1:38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</sheetData>
  <sortState ref="B8:H71">
    <sortCondition ref="D8:D71"/>
  </sortState>
  <mergeCells count="7">
    <mergeCell ref="G6:M6"/>
    <mergeCell ref="Q2:W2"/>
    <mergeCell ref="AB2:AH2"/>
    <mergeCell ref="A4:D4"/>
    <mergeCell ref="A1:D3"/>
    <mergeCell ref="A5:B5"/>
    <mergeCell ref="C5:D5"/>
  </mergeCells>
  <conditionalFormatting sqref="AG56:AG109">
    <cfRule type="cellIs" dxfId="28" priority="40" operator="greaterThan">
      <formula>$AG$3*2</formula>
    </cfRule>
  </conditionalFormatting>
  <conditionalFormatting sqref="AF9:AF109">
    <cfRule type="cellIs" dxfId="27" priority="39" operator="greaterThan">
      <formula>$AF$3*1.5</formula>
    </cfRule>
  </conditionalFormatting>
  <conditionalFormatting sqref="AE96:AE109">
    <cfRule type="cellIs" dxfId="26" priority="38" operator="greaterThan">
      <formula>$AE$3*2</formula>
    </cfRule>
  </conditionalFormatting>
  <conditionalFormatting sqref="AC96:AC109">
    <cfRule type="cellIs" dxfId="25" priority="36" operator="greaterThan">
      <formula>$AC$3*2</formula>
    </cfRule>
  </conditionalFormatting>
  <conditionalFormatting sqref="AH110:AH114087 AH9:AJ109">
    <cfRule type="cellIs" dxfId="24" priority="33" operator="greaterThan">
      <formula>$AH$3*1.5</formula>
    </cfRule>
  </conditionalFormatting>
  <conditionalFormatting sqref="U96:U109">
    <cfRule type="cellIs" dxfId="23" priority="25" operator="greaterThan">
      <formula>"ABS(0.05)"</formula>
    </cfRule>
    <cfRule type="cellIs" dxfId="22" priority="26" operator="greaterThan">
      <formula>0.05</formula>
    </cfRule>
  </conditionalFormatting>
  <conditionalFormatting sqref="AG9:AG55">
    <cfRule type="cellIs" dxfId="21" priority="14" operator="greaterThan">
      <formula>0.06</formula>
    </cfRule>
    <cfRule type="cellIs" dxfId="20" priority="15" operator="greaterThan">
      <formula>$AG$3*1.5</formula>
    </cfRule>
  </conditionalFormatting>
  <conditionalFormatting sqref="AD9:AD55">
    <cfRule type="cellIs" dxfId="19" priority="12" operator="greaterThan">
      <formula>0.06</formula>
    </cfRule>
    <cfRule type="cellIs" dxfId="18" priority="13" operator="greaterThan">
      <formula>$AD$3*1.5</formula>
    </cfRule>
  </conditionalFormatting>
  <conditionalFormatting sqref="AB9:AB55">
    <cfRule type="cellIs" dxfId="17" priority="1" operator="greaterThan">
      <formula>0.06</formula>
    </cfRule>
    <cfRule type="cellIs" dxfId="16" priority="2" operator="greaterThan">
      <formula>$AB$3*1.5</formula>
    </cfRule>
    <cfRule type="cellIs" dxfId="15" priority="11" operator="greaterThan">
      <formula>0.06</formula>
    </cfRule>
  </conditionalFormatting>
  <conditionalFormatting sqref="AE9:AE55">
    <cfRule type="cellIs" dxfId="14" priority="9" operator="greaterThan">
      <formula>0.06</formula>
    </cfRule>
    <cfRule type="cellIs" dxfId="13" priority="10" operator="greaterThan">
      <formula>$AE$3*1.5</formula>
    </cfRule>
  </conditionalFormatting>
  <conditionalFormatting sqref="AH9:AH55 AF9:AF55">
    <cfRule type="cellIs" dxfId="12" priority="7" operator="greaterThan">
      <formula>0.06</formula>
    </cfRule>
  </conditionalFormatting>
  <conditionalFormatting sqref="AC9:AC55">
    <cfRule type="cellIs" dxfId="11" priority="3" operator="greaterThan">
      <formula>0.06</formula>
    </cfRule>
    <cfRule type="cellIs" dxfId="10" priority="4" operator="greaterThan">
      <formula>$AC$3*1.5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5"/>
  <sheetViews>
    <sheetView showGridLines="0" topLeftCell="A16" zoomScale="70" zoomScaleNormal="70" workbookViewId="0">
      <pane xSplit="6" topLeftCell="G1" activePane="topRight" state="frozen"/>
      <selection pane="topRight" activeCell="M56" sqref="M56:M59"/>
    </sheetView>
  </sheetViews>
  <sheetFormatPr defaultRowHeight="15" x14ac:dyDescent="0.25"/>
  <cols>
    <col min="1" max="1" width="9.140625" style="2" customWidth="1"/>
    <col min="2" max="2" width="14.28515625" style="2" bestFit="1" customWidth="1"/>
    <col min="3" max="3" width="18.140625" style="2" bestFit="1" customWidth="1"/>
    <col min="4" max="4" width="16.85546875" style="2" bestFit="1" customWidth="1"/>
    <col min="5" max="5" width="15.42578125" style="2" customWidth="1"/>
    <col min="6" max="6" width="12.28515625" style="3" customWidth="1"/>
    <col min="7" max="7" width="16.85546875" style="2" customWidth="1"/>
    <col min="8" max="9" width="13" style="2" customWidth="1"/>
    <col min="10" max="10" width="14.42578125" style="2" customWidth="1"/>
    <col min="11" max="11" width="18.28515625" style="2" customWidth="1"/>
    <col min="12" max="12" width="18.5703125" style="2" customWidth="1"/>
    <col min="13" max="13" width="20.5703125" style="2" customWidth="1"/>
    <col min="14" max="14" width="16.85546875" style="2" customWidth="1"/>
    <col min="15" max="15" width="18" style="61" customWidth="1"/>
    <col min="16" max="16" width="17.85546875" customWidth="1"/>
    <col min="17" max="17" width="13.85546875" customWidth="1"/>
    <col min="18" max="18" width="13.7109375" customWidth="1"/>
    <col min="19" max="19" width="14.140625" customWidth="1"/>
    <col min="20" max="20" width="12.140625" customWidth="1"/>
    <col min="21" max="21" width="13.42578125" customWidth="1"/>
    <col min="22" max="22" width="15.140625" customWidth="1"/>
    <col min="23" max="23" width="17.42578125" customWidth="1"/>
    <col min="24" max="24" width="13.5703125" customWidth="1"/>
    <col min="25" max="25" width="16.42578125" customWidth="1"/>
    <col min="26" max="26" width="16.85546875" customWidth="1"/>
    <col min="27" max="27" width="16.5703125" customWidth="1"/>
    <col min="28" max="28" width="16.28515625" customWidth="1"/>
    <col min="29" max="29" width="14" customWidth="1"/>
    <col min="30" max="30" width="13.5703125" customWidth="1"/>
    <col min="31" max="31" width="12.5703125" customWidth="1"/>
    <col min="32" max="32" width="15.5703125" customWidth="1"/>
    <col min="33" max="33" width="14.140625" customWidth="1"/>
    <col min="34" max="34" width="14.140625" style="61" customWidth="1"/>
    <col min="35" max="35" width="24" customWidth="1"/>
    <col min="36" max="36" width="5.7109375" customWidth="1"/>
    <col min="38" max="38" width="10.85546875" customWidth="1"/>
  </cols>
  <sheetData>
    <row r="1" spans="1:38" ht="15" customHeight="1" x14ac:dyDescent="0.25">
      <c r="A1" s="121" t="s">
        <v>40</v>
      </c>
      <c r="B1" s="122"/>
      <c r="C1" s="122"/>
      <c r="D1" s="123"/>
      <c r="E1" s="2">
        <v>0</v>
      </c>
      <c r="F1" s="15">
        <v>4</v>
      </c>
      <c r="G1" s="15"/>
      <c r="H1" s="15"/>
      <c r="I1" s="15"/>
      <c r="J1" s="15"/>
      <c r="K1" s="15"/>
      <c r="L1" s="15"/>
      <c r="M1" s="15"/>
      <c r="N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I1" s="15"/>
    </row>
    <row r="2" spans="1:38" x14ac:dyDescent="0.25">
      <c r="A2" s="124"/>
      <c r="B2" s="125"/>
      <c r="C2" s="125"/>
      <c r="D2" s="126"/>
      <c r="E2" s="2">
        <v>0</v>
      </c>
      <c r="F2" s="15">
        <v>4</v>
      </c>
      <c r="G2" s="15"/>
      <c r="H2" s="15"/>
      <c r="I2" s="15"/>
      <c r="J2" s="15"/>
      <c r="K2" s="15"/>
      <c r="L2" s="15"/>
      <c r="M2" s="15"/>
      <c r="N2" s="15"/>
      <c r="P2" s="15"/>
      <c r="Q2" s="117" t="s">
        <v>2</v>
      </c>
      <c r="R2" s="117"/>
      <c r="S2" s="117"/>
      <c r="T2" s="117"/>
      <c r="U2" s="117"/>
      <c r="V2" s="117"/>
      <c r="W2" s="117"/>
      <c r="X2" s="117"/>
      <c r="Y2" s="117"/>
      <c r="Z2" s="15"/>
      <c r="AA2" s="117" t="s">
        <v>5</v>
      </c>
      <c r="AB2" s="117"/>
      <c r="AC2" s="117"/>
      <c r="AD2" s="117"/>
      <c r="AE2" s="117"/>
      <c r="AF2" s="117"/>
      <c r="AG2" s="117"/>
      <c r="AH2" s="117"/>
      <c r="AI2" s="117"/>
      <c r="AK2" s="21"/>
      <c r="AL2" s="30" t="s">
        <v>14</v>
      </c>
    </row>
    <row r="3" spans="1:38" ht="28.9" customHeight="1" x14ac:dyDescent="0.25">
      <c r="A3" s="124"/>
      <c r="B3" s="125"/>
      <c r="C3" s="125"/>
      <c r="D3" s="126"/>
      <c r="F3" s="15"/>
      <c r="G3" s="15"/>
      <c r="H3" s="15"/>
      <c r="I3" s="15"/>
      <c r="J3" s="15"/>
      <c r="K3" s="15"/>
      <c r="L3" s="15"/>
      <c r="M3" s="15"/>
      <c r="N3" s="15"/>
      <c r="P3" s="10" t="s">
        <v>8</v>
      </c>
      <c r="Q3" s="35">
        <f t="shared" ref="Q3:Y3" si="0">AVERAGE(Q9:Q55)</f>
        <v>-6.1725872340425487E-2</v>
      </c>
      <c r="R3" s="35">
        <f t="shared" si="0"/>
        <v>-8.5204595744680839E-2</v>
      </c>
      <c r="S3" s="35">
        <f t="shared" si="0"/>
        <v>-1.6262042553191452E-2</v>
      </c>
      <c r="T3" s="35">
        <f t="shared" si="0"/>
        <v>-0.14147480851063834</v>
      </c>
      <c r="U3" s="35">
        <f t="shared" si="0"/>
        <v>-7.0210978723404219E-2</v>
      </c>
      <c r="V3" s="35">
        <f t="shared" si="0"/>
        <v>-6.8125872340425525E-2</v>
      </c>
      <c r="W3" s="35">
        <f t="shared" si="0"/>
        <v>-8.1972680851063795E-2</v>
      </c>
      <c r="X3" s="35">
        <f t="shared" si="0"/>
        <v>0.57282944680851067</v>
      </c>
      <c r="Y3" s="35">
        <f t="shared" si="0"/>
        <v>0.57282944680851067</v>
      </c>
      <c r="Z3" s="10" t="s">
        <v>8</v>
      </c>
      <c r="AA3" s="34">
        <f t="shared" ref="AA3:AI3" si="1">AVERAGE(AA9:AA55)</f>
        <v>0.11266561702127657</v>
      </c>
      <c r="AB3" s="34">
        <f t="shared" si="1"/>
        <v>0.1239448510638298</v>
      </c>
      <c r="AC3" s="34">
        <f t="shared" si="1"/>
        <v>0.10798136170212766</v>
      </c>
      <c r="AD3" s="34">
        <f t="shared" si="1"/>
        <v>0.18351089361702125</v>
      </c>
      <c r="AE3" s="34">
        <f t="shared" si="1"/>
        <v>0.1145822127659574</v>
      </c>
      <c r="AF3" s="34">
        <f t="shared" si="1"/>
        <v>0.11505029787234043</v>
      </c>
      <c r="AG3" s="34">
        <f t="shared" si="1"/>
        <v>0.12579770212765959</v>
      </c>
      <c r="AH3" s="34">
        <f t="shared" si="1"/>
        <v>0.57282944680851067</v>
      </c>
      <c r="AI3" s="34">
        <f t="shared" si="1"/>
        <v>0.57282944680851067</v>
      </c>
      <c r="AK3" s="29" t="s">
        <v>15</v>
      </c>
      <c r="AL3" s="21">
        <f>COUNT(AL9:AL59)</f>
        <v>0</v>
      </c>
    </row>
    <row r="4" spans="1:38" ht="31.5" customHeight="1" x14ac:dyDescent="0.25">
      <c r="A4" s="118" t="s">
        <v>41</v>
      </c>
      <c r="B4" s="119"/>
      <c r="C4" s="119"/>
      <c r="D4" s="120"/>
      <c r="F4" s="15"/>
      <c r="G4" s="15"/>
      <c r="H4" s="15"/>
      <c r="I4" s="15"/>
      <c r="J4" s="15"/>
      <c r="K4" s="15"/>
      <c r="L4" s="15"/>
      <c r="M4" s="15"/>
      <c r="N4" s="15"/>
      <c r="P4" s="10" t="s">
        <v>9</v>
      </c>
      <c r="Q4" s="35">
        <f t="shared" ref="Q4:Y4" si="2">CONVERT(Q3,"m","cm")</f>
        <v>-6.1725872340425498</v>
      </c>
      <c r="R4" s="35">
        <f t="shared" si="2"/>
        <v>-8.5204595744680844</v>
      </c>
      <c r="S4" s="35">
        <f t="shared" si="2"/>
        <v>-1.6262042553191451</v>
      </c>
      <c r="T4" s="35">
        <f t="shared" si="2"/>
        <v>-14.147480851063834</v>
      </c>
      <c r="U4" s="35">
        <f t="shared" si="2"/>
        <v>-7.0210978723404223</v>
      </c>
      <c r="V4" s="35">
        <f t="shared" si="2"/>
        <v>-6.8125872340425522</v>
      </c>
      <c r="W4" s="35">
        <f t="shared" si="2"/>
        <v>-8.1972680851063799</v>
      </c>
      <c r="X4" s="35">
        <f t="shared" si="2"/>
        <v>57.282944680851067</v>
      </c>
      <c r="Y4" s="35">
        <f t="shared" si="2"/>
        <v>57.282944680851067</v>
      </c>
      <c r="Z4" s="10" t="s">
        <v>9</v>
      </c>
      <c r="AA4" s="34">
        <f t="shared" ref="AA4:AI4" si="3">CONVERT(AA3,"m","cm")</f>
        <v>11.266561702127657</v>
      </c>
      <c r="AB4" s="34">
        <f t="shared" si="3"/>
        <v>12.39448510638298</v>
      </c>
      <c r="AC4" s="32">
        <f t="shared" si="3"/>
        <v>10.798136170212768</v>
      </c>
      <c r="AD4" s="32">
        <f t="shared" si="3"/>
        <v>18.351089361702126</v>
      </c>
      <c r="AE4" s="32">
        <f t="shared" si="3"/>
        <v>11.45822127659574</v>
      </c>
      <c r="AF4" s="32">
        <f t="shared" si="3"/>
        <v>11.505029787234044</v>
      </c>
      <c r="AG4" s="34">
        <f t="shared" si="3"/>
        <v>12.579770212765959</v>
      </c>
      <c r="AH4" s="34">
        <f t="shared" si="3"/>
        <v>57.282944680851067</v>
      </c>
      <c r="AI4" s="34">
        <f t="shared" si="3"/>
        <v>57.282944680851067</v>
      </c>
      <c r="AK4" s="29" t="s">
        <v>14</v>
      </c>
      <c r="AL4" s="21">
        <f>COUNTIF(AL9:AL74,"1")</f>
        <v>0</v>
      </c>
    </row>
    <row r="5" spans="1:38" ht="32.25" customHeight="1" x14ac:dyDescent="0.25">
      <c r="A5" s="127" t="s">
        <v>25</v>
      </c>
      <c r="B5" s="128"/>
      <c r="C5" s="129">
        <f ca="1">TODAY()</f>
        <v>43363</v>
      </c>
      <c r="D5" s="130"/>
      <c r="E5" s="7"/>
      <c r="F5" s="15"/>
      <c r="G5" s="15"/>
      <c r="H5" s="15"/>
      <c r="I5" s="15"/>
      <c r="J5" s="15"/>
      <c r="K5" s="15"/>
      <c r="L5" s="15"/>
      <c r="M5" s="15"/>
      <c r="N5" s="15"/>
      <c r="P5" s="10" t="s">
        <v>10</v>
      </c>
      <c r="Q5" s="35">
        <f t="shared" ref="Q5:Y5" si="4">CONVERT(Q3,"m","ft")</f>
        <v>-0.20251270452895503</v>
      </c>
      <c r="R5" s="35">
        <f t="shared" si="4"/>
        <v>-0.27954263695761428</v>
      </c>
      <c r="S5" s="35">
        <f t="shared" si="4"/>
        <v>-5.3353157982911591E-2</v>
      </c>
      <c r="T5" s="35">
        <f t="shared" si="4"/>
        <v>-0.46415619590104445</v>
      </c>
      <c r="U5" s="35">
        <f t="shared" si="4"/>
        <v>-0.23035098006366214</v>
      </c>
      <c r="V5" s="35">
        <f t="shared" si="4"/>
        <v>-0.22351007985703913</v>
      </c>
      <c r="W5" s="35">
        <f t="shared" si="4"/>
        <v>-0.26893924163734845</v>
      </c>
      <c r="X5" s="35">
        <f t="shared" si="4"/>
        <v>1.8793617021276596</v>
      </c>
      <c r="Y5" s="35">
        <f t="shared" si="4"/>
        <v>1.8793617021276596</v>
      </c>
      <c r="Z5" s="10" t="s">
        <v>10</v>
      </c>
      <c r="AA5" s="34">
        <f t="shared" ref="AA5:AI5" si="5">CONVERT(AA3,"m","ft")</f>
        <v>0.36963785111967379</v>
      </c>
      <c r="AB5" s="34">
        <f t="shared" si="5"/>
        <v>0.4066432121516726</v>
      </c>
      <c r="AC5" s="32">
        <f t="shared" si="5"/>
        <v>0.35426955939018268</v>
      </c>
      <c r="AD5" s="32">
        <f t="shared" si="5"/>
        <v>0.60206986094823245</v>
      </c>
      <c r="AE5" s="32">
        <f t="shared" si="5"/>
        <v>0.37592589490143508</v>
      </c>
      <c r="AF5" s="32">
        <f t="shared" si="5"/>
        <v>0.37746160719271799</v>
      </c>
      <c r="AG5" s="34">
        <f t="shared" si="5"/>
        <v>0.41272211984140283</v>
      </c>
      <c r="AH5" s="34">
        <f t="shared" si="5"/>
        <v>1.8793617021276596</v>
      </c>
      <c r="AI5" s="34">
        <f t="shared" si="5"/>
        <v>1.8793617021276596</v>
      </c>
      <c r="AK5" s="29"/>
      <c r="AL5" s="21"/>
    </row>
    <row r="6" spans="1:38" s="15" customFormat="1" ht="21.75" customHeight="1" x14ac:dyDescent="0.25">
      <c r="A6" s="39"/>
      <c r="B6" s="39"/>
      <c r="C6" s="39"/>
      <c r="D6" s="39"/>
      <c r="E6" s="8"/>
      <c r="F6" s="12"/>
      <c r="G6" s="116" t="s">
        <v>1</v>
      </c>
      <c r="H6" s="116"/>
      <c r="I6" s="116"/>
      <c r="J6" s="116"/>
      <c r="K6" s="116"/>
      <c r="L6" s="116"/>
      <c r="M6" s="116"/>
      <c r="N6" s="116"/>
      <c r="O6" s="64"/>
      <c r="P6" s="10" t="s">
        <v>11</v>
      </c>
      <c r="Q6" s="35">
        <f t="shared" ref="Q6:Y6" si="6">_xlfn.STDEV.S(Q9:Q55)</f>
        <v>0.18159267057963607</v>
      </c>
      <c r="R6" s="35">
        <f t="shared" si="6"/>
        <v>0.19017892296508335</v>
      </c>
      <c r="S6" s="35">
        <f t="shared" si="6"/>
        <v>0.15952863540987644</v>
      </c>
      <c r="T6" s="35">
        <f t="shared" si="6"/>
        <v>0.24358862833158385</v>
      </c>
      <c r="U6" s="35">
        <f t="shared" si="6"/>
        <v>0.18157259011773982</v>
      </c>
      <c r="V6" s="35">
        <f t="shared" si="6"/>
        <v>0.18187666171834538</v>
      </c>
      <c r="W6" s="35">
        <f t="shared" si="6"/>
        <v>0.21250939414336137</v>
      </c>
      <c r="X6" s="35">
        <f t="shared" si="6"/>
        <v>0.23227871578388126</v>
      </c>
      <c r="Y6" s="35">
        <f t="shared" si="6"/>
        <v>0.23227871578388126</v>
      </c>
      <c r="Z6" s="10" t="s">
        <v>11</v>
      </c>
      <c r="AA6" s="34">
        <f t="shared" ref="AA6:AI6" si="7">_xlfn.STDEV.S(AA9:AA55)</f>
        <v>0.15459405362018203</v>
      </c>
      <c r="AB6" s="34">
        <f t="shared" si="7"/>
        <v>0.16700113293640417</v>
      </c>
      <c r="AC6" s="34">
        <f t="shared" si="7"/>
        <v>0.11749951643867668</v>
      </c>
      <c r="AD6" s="34">
        <f t="shared" si="7"/>
        <v>0.21301951132632388</v>
      </c>
      <c r="AE6" s="34">
        <f t="shared" si="7"/>
        <v>0.15681471069593378</v>
      </c>
      <c r="AF6" s="34">
        <f t="shared" si="7"/>
        <v>0.15587439239000364</v>
      </c>
      <c r="AG6" s="34">
        <f t="shared" si="7"/>
        <v>0.18935879855746526</v>
      </c>
      <c r="AH6" s="34">
        <f t="shared" si="7"/>
        <v>0.23227871578388126</v>
      </c>
      <c r="AI6" s="34">
        <f t="shared" si="7"/>
        <v>0.23227871578388126</v>
      </c>
      <c r="AK6" s="29" t="s">
        <v>16</v>
      </c>
      <c r="AL6" s="27" t="e">
        <f>AL4/AL3</f>
        <v>#DIV/0!</v>
      </c>
    </row>
    <row r="7" spans="1:38" s="21" customFormat="1" ht="21.75" customHeight="1" x14ac:dyDescent="0.25">
      <c r="A7" s="39"/>
      <c r="B7" s="39"/>
      <c r="C7" s="39"/>
      <c r="E7" s="8"/>
      <c r="F7" s="12"/>
      <c r="G7" s="45"/>
      <c r="H7" s="45"/>
      <c r="I7" s="45"/>
      <c r="J7" s="45"/>
      <c r="K7" s="45"/>
      <c r="L7" s="45"/>
      <c r="M7" s="45"/>
      <c r="N7" s="45"/>
      <c r="O7" s="64"/>
      <c r="P7" s="10" t="s">
        <v>27</v>
      </c>
      <c r="Q7" s="22">
        <f t="shared" ref="Q7:W7" si="8">CORREL($F$9:$F$55,G9:G55)</f>
        <v>0.79743327381441931</v>
      </c>
      <c r="R7" s="22">
        <f t="shared" si="8"/>
        <v>0.81850041425790265</v>
      </c>
      <c r="S7" s="22">
        <f t="shared" si="8"/>
        <v>0.7900038596589003</v>
      </c>
      <c r="T7" s="22">
        <f t="shared" si="8"/>
        <v>0.81119834165207316</v>
      </c>
      <c r="U7" s="22">
        <f t="shared" si="8"/>
        <v>0.81404648909237864</v>
      </c>
      <c r="V7" s="22">
        <f t="shared" si="8"/>
        <v>0.8188920525833765</v>
      </c>
      <c r="W7" s="22">
        <f t="shared" si="8"/>
        <v>0.77655454428070159</v>
      </c>
      <c r="X7" s="22" t="e">
        <f>CORREL($F$9:$F$56,N9:N56)</f>
        <v>#DIV/0!</v>
      </c>
      <c r="Y7" s="22" t="e">
        <f>CORREL($F$9:$F$56,O9:O55)</f>
        <v>#N/A</v>
      </c>
      <c r="Z7" s="10"/>
      <c r="AA7" s="32"/>
      <c r="AB7" s="32"/>
      <c r="AC7" s="32"/>
      <c r="AD7" s="32"/>
      <c r="AE7" s="32"/>
      <c r="AF7" s="32"/>
      <c r="AG7" s="32"/>
      <c r="AH7" s="32"/>
      <c r="AI7" s="23"/>
      <c r="AK7" s="29"/>
      <c r="AL7" s="27"/>
    </row>
    <row r="8" spans="1:38" ht="45.75" customHeight="1" thickBot="1" x14ac:dyDescent="0.3">
      <c r="A8" s="37" t="s">
        <v>18</v>
      </c>
      <c r="B8" s="40" t="s">
        <v>21</v>
      </c>
      <c r="C8" s="109" t="s">
        <v>38</v>
      </c>
      <c r="D8" s="109" t="s">
        <v>39</v>
      </c>
      <c r="E8" s="50" t="s">
        <v>22</v>
      </c>
      <c r="F8" s="88" t="s">
        <v>23</v>
      </c>
      <c r="G8" s="33" t="s">
        <v>30</v>
      </c>
      <c r="H8" s="33" t="s">
        <v>43</v>
      </c>
      <c r="I8" s="44" t="s">
        <v>42</v>
      </c>
      <c r="J8" s="44" t="s">
        <v>44</v>
      </c>
      <c r="K8" s="44" t="s">
        <v>34</v>
      </c>
      <c r="L8" s="44" t="s">
        <v>35</v>
      </c>
      <c r="M8" s="44" t="s">
        <v>33</v>
      </c>
      <c r="N8" s="81" t="s">
        <v>31</v>
      </c>
      <c r="O8" s="82" t="s">
        <v>32</v>
      </c>
      <c r="P8" s="15"/>
      <c r="Q8" s="9" t="str">
        <f t="shared" ref="Q8:Y8" si="9">G8</f>
        <v>Ks=0.1,tr=0.1</v>
      </c>
      <c r="R8" s="9" t="str">
        <f t="shared" si="9"/>
        <v>Ks=0.05,tr=0.1</v>
      </c>
      <c r="S8" s="9" t="str">
        <f t="shared" si="9"/>
        <v>Ks=0.25,tr=0.1</v>
      </c>
      <c r="T8" s="9" t="str">
        <f t="shared" si="9"/>
        <v>Ks=0.0025,tr=0.1</v>
      </c>
      <c r="U8" s="9" t="str">
        <f t="shared" si="9"/>
        <v>RK1,tr=0.1</v>
      </c>
      <c r="V8" s="9" t="str">
        <f t="shared" si="9"/>
        <v>RK2,tr=0.1</v>
      </c>
      <c r="W8" s="9" t="str">
        <f t="shared" si="9"/>
        <v>RK3,tr=0.1</v>
      </c>
      <c r="X8" s="9" t="str">
        <f t="shared" si="9"/>
        <v>Ks=2.0_LWD150_SplitBedAdj_K15_,tr=0.1</v>
      </c>
      <c r="Y8" s="9" t="str">
        <f t="shared" si="9"/>
        <v>Ks=2.0_LWD150_SplitBedAdj_K15_Rip05,tr=0.1</v>
      </c>
      <c r="Z8" s="15"/>
      <c r="AA8" s="9" t="str">
        <f>Q8</f>
        <v>Ks=0.1,tr=0.1</v>
      </c>
      <c r="AB8" s="9" t="str">
        <f t="shared" ref="AB8:AI8" si="10">R8</f>
        <v>Ks=0.05,tr=0.1</v>
      </c>
      <c r="AC8" s="9" t="str">
        <f t="shared" si="10"/>
        <v>Ks=0.25,tr=0.1</v>
      </c>
      <c r="AD8" s="9" t="str">
        <f t="shared" si="10"/>
        <v>Ks=0.0025,tr=0.1</v>
      </c>
      <c r="AE8" s="9" t="str">
        <f t="shared" si="10"/>
        <v>RK1,tr=0.1</v>
      </c>
      <c r="AF8" s="9" t="str">
        <f t="shared" si="10"/>
        <v>RK2,tr=0.1</v>
      </c>
      <c r="AG8" s="9" t="str">
        <f t="shared" si="10"/>
        <v>RK3,tr=0.1</v>
      </c>
      <c r="AH8" s="9" t="str">
        <f t="shared" si="10"/>
        <v>Ks=2.0_LWD150_SplitBedAdj_K15_,tr=0.1</v>
      </c>
      <c r="AI8" s="9" t="str">
        <f t="shared" si="10"/>
        <v>Ks=2.0_LWD150_SplitBedAdj_K15_Rip05,tr=0.1</v>
      </c>
      <c r="AK8" s="21"/>
      <c r="AL8" s="9" t="str">
        <f>AD8</f>
        <v>Ks=0.0025,tr=0.1</v>
      </c>
    </row>
    <row r="9" spans="1:38" ht="14.45" customHeight="1" x14ac:dyDescent="0.25">
      <c r="A9" s="77">
        <v>0</v>
      </c>
      <c r="B9" s="109">
        <v>2</v>
      </c>
      <c r="C9" s="110">
        <v>2046558.82509525</v>
      </c>
      <c r="D9" s="110">
        <v>647079.44211328425</v>
      </c>
      <c r="E9" s="108"/>
      <c r="F9" s="109">
        <v>0.48463200000000006</v>
      </c>
      <c r="G9" s="109">
        <v>0.65849999999999997</v>
      </c>
      <c r="H9" s="109">
        <v>0.7056</v>
      </c>
      <c r="I9" s="109">
        <v>0.58509999999999995</v>
      </c>
      <c r="J9" s="109">
        <v>0.84560000000000002</v>
      </c>
      <c r="K9" s="109">
        <v>0.63090000000000002</v>
      </c>
      <c r="L9" s="109">
        <v>0.63090000000000002</v>
      </c>
      <c r="M9" s="109">
        <v>0.63090000000000002</v>
      </c>
      <c r="Q9" s="23">
        <f t="shared" ref="Q9:Q36" si="11">$F9-G9</f>
        <v>-0.17386799999999991</v>
      </c>
      <c r="R9" s="23">
        <f t="shared" ref="R9:Y24" si="12">$F9-H9</f>
        <v>-0.22096799999999994</v>
      </c>
      <c r="S9" s="23">
        <f t="shared" si="12"/>
        <v>-0.10046799999999989</v>
      </c>
      <c r="T9" s="23">
        <f t="shared" si="12"/>
        <v>-0.36096799999999996</v>
      </c>
      <c r="U9" s="23">
        <f t="shared" si="12"/>
        <v>-0.14626799999999995</v>
      </c>
      <c r="V9" s="23">
        <f t="shared" si="12"/>
        <v>-0.14626799999999995</v>
      </c>
      <c r="W9" s="23">
        <f t="shared" si="12"/>
        <v>-0.14626799999999995</v>
      </c>
      <c r="X9" s="23">
        <f t="shared" si="12"/>
        <v>0.48463200000000006</v>
      </c>
      <c r="Y9" s="23">
        <f t="shared" si="12"/>
        <v>0.48463200000000006</v>
      </c>
      <c r="AA9" s="23">
        <f>ABS(Q9)</f>
        <v>0.17386799999999991</v>
      </c>
      <c r="AB9" s="23">
        <f>ABS(R9)</f>
        <v>0.22096799999999994</v>
      </c>
      <c r="AC9" s="23">
        <f>ABS(S9)</f>
        <v>0.10046799999999989</v>
      </c>
      <c r="AD9" s="23">
        <f>ABS(T9)</f>
        <v>0.36096799999999996</v>
      </c>
      <c r="AE9" s="23">
        <f t="shared" ref="AE9:AI24" si="13">ABS(U9)</f>
        <v>0.14626799999999995</v>
      </c>
      <c r="AF9" s="23">
        <f t="shared" si="13"/>
        <v>0.14626799999999995</v>
      </c>
      <c r="AG9" s="23">
        <f t="shared" si="13"/>
        <v>0.14626799999999995</v>
      </c>
      <c r="AH9" s="23">
        <f t="shared" si="13"/>
        <v>0.48463200000000006</v>
      </c>
      <c r="AI9" s="23">
        <f t="shared" si="13"/>
        <v>0.48463200000000006</v>
      </c>
      <c r="AK9" s="21"/>
      <c r="AL9" s="21"/>
    </row>
    <row r="10" spans="1:38" ht="14.45" customHeight="1" x14ac:dyDescent="0.25">
      <c r="A10" s="77">
        <v>0</v>
      </c>
      <c r="B10" s="109">
        <v>3</v>
      </c>
      <c r="C10" s="110">
        <v>2046527.8875285753</v>
      </c>
      <c r="D10" s="110">
        <v>647067.30129540258</v>
      </c>
      <c r="E10" s="108"/>
      <c r="F10" s="109">
        <v>0.47853600000000002</v>
      </c>
      <c r="G10" s="109">
        <v>0.52249999999999996</v>
      </c>
      <c r="H10" s="109">
        <v>0.50719999999999998</v>
      </c>
      <c r="I10" s="109">
        <v>0.50390000000000001</v>
      </c>
      <c r="J10" s="109">
        <v>0.52080000000000004</v>
      </c>
      <c r="K10" s="109">
        <v>0.48409999999999997</v>
      </c>
      <c r="L10" s="109">
        <v>0.4864</v>
      </c>
      <c r="M10" s="109">
        <v>0.48649999999999999</v>
      </c>
      <c r="Q10" s="23">
        <f t="shared" si="11"/>
        <v>-4.3963999999999948E-2</v>
      </c>
      <c r="R10" s="23">
        <f t="shared" si="12"/>
        <v>-2.8663999999999967E-2</v>
      </c>
      <c r="S10" s="23">
        <f t="shared" si="12"/>
        <v>-2.5363999999999998E-2</v>
      </c>
      <c r="T10" s="23">
        <f t="shared" si="12"/>
        <v>-4.2264000000000024E-2</v>
      </c>
      <c r="U10" s="23">
        <f t="shared" si="12"/>
        <v>-5.5639999999999579E-3</v>
      </c>
      <c r="V10" s="23">
        <f t="shared" si="12"/>
        <v>-7.8639999999999821E-3</v>
      </c>
      <c r="W10" s="23">
        <f t="shared" si="12"/>
        <v>-7.9639999999999711E-3</v>
      </c>
      <c r="X10" s="23">
        <f t="shared" si="12"/>
        <v>0.47853600000000002</v>
      </c>
      <c r="Y10" s="23">
        <f t="shared" si="12"/>
        <v>0.47853600000000002</v>
      </c>
      <c r="AA10" s="23">
        <f t="shared" ref="AA10:AD55" si="14">ABS(Q10)</f>
        <v>4.3963999999999948E-2</v>
      </c>
      <c r="AB10" s="23">
        <f t="shared" si="14"/>
        <v>2.8663999999999967E-2</v>
      </c>
      <c r="AC10" s="23">
        <f t="shared" si="14"/>
        <v>2.5363999999999998E-2</v>
      </c>
      <c r="AD10" s="23">
        <f t="shared" si="14"/>
        <v>4.2264000000000024E-2</v>
      </c>
      <c r="AE10" s="23">
        <f t="shared" si="13"/>
        <v>5.5639999999999579E-3</v>
      </c>
      <c r="AF10" s="23">
        <f t="shared" si="13"/>
        <v>7.8639999999999821E-3</v>
      </c>
      <c r="AG10" s="23">
        <f t="shared" si="13"/>
        <v>7.9639999999999711E-3</v>
      </c>
      <c r="AH10" s="23">
        <f t="shared" si="13"/>
        <v>0.47853600000000002</v>
      </c>
      <c r="AI10" s="23">
        <f t="shared" si="13"/>
        <v>0.47853600000000002</v>
      </c>
      <c r="AK10" s="21"/>
      <c r="AL10" s="21"/>
    </row>
    <row r="11" spans="1:38" ht="14.45" customHeight="1" x14ac:dyDescent="0.25">
      <c r="A11" s="77">
        <v>0</v>
      </c>
      <c r="B11" s="109">
        <v>4</v>
      </c>
      <c r="C11" s="110">
        <v>2046512.0004064008</v>
      </c>
      <c r="D11" s="110">
        <v>647057.58851917705</v>
      </c>
      <c r="E11" s="108"/>
      <c r="F11" s="109">
        <v>0.46634400000000004</v>
      </c>
      <c r="G11" s="109">
        <v>0.60460000000000003</v>
      </c>
      <c r="H11" s="109">
        <v>0.61460000000000004</v>
      </c>
      <c r="I11" s="109">
        <v>0.53849999999999998</v>
      </c>
      <c r="J11" s="109">
        <v>0.59099999999999997</v>
      </c>
      <c r="K11" s="109">
        <v>0.60209999999999997</v>
      </c>
      <c r="L11" s="109">
        <v>0.60160000000000002</v>
      </c>
      <c r="M11" s="109">
        <v>0.60170000000000001</v>
      </c>
      <c r="Q11" s="23">
        <f t="shared" si="11"/>
        <v>-0.13825599999999999</v>
      </c>
      <c r="R11" s="23">
        <f t="shared" si="12"/>
        <v>-0.148256</v>
      </c>
      <c r="S11" s="23">
        <f t="shared" si="12"/>
        <v>-7.2155999999999942E-2</v>
      </c>
      <c r="T11" s="23">
        <f t="shared" si="12"/>
        <v>-0.12465599999999993</v>
      </c>
      <c r="U11" s="23">
        <f t="shared" si="12"/>
        <v>-0.13575599999999993</v>
      </c>
      <c r="V11" s="23">
        <f t="shared" si="12"/>
        <v>-0.13525599999999999</v>
      </c>
      <c r="W11" s="23">
        <f t="shared" si="12"/>
        <v>-0.13535599999999998</v>
      </c>
      <c r="X11" s="23">
        <f t="shared" si="12"/>
        <v>0.46634400000000004</v>
      </c>
      <c r="Y11" s="23">
        <f t="shared" si="12"/>
        <v>0.46634400000000004</v>
      </c>
      <c r="AA11" s="23">
        <f t="shared" si="14"/>
        <v>0.13825599999999999</v>
      </c>
      <c r="AB11" s="23">
        <f t="shared" si="14"/>
        <v>0.148256</v>
      </c>
      <c r="AC11" s="23">
        <f t="shared" si="14"/>
        <v>7.2155999999999942E-2</v>
      </c>
      <c r="AD11" s="23">
        <f t="shared" si="14"/>
        <v>0.12465599999999993</v>
      </c>
      <c r="AE11" s="23">
        <f t="shared" si="13"/>
        <v>0.13575599999999993</v>
      </c>
      <c r="AF11" s="23">
        <f t="shared" si="13"/>
        <v>0.13525599999999999</v>
      </c>
      <c r="AG11" s="23">
        <f t="shared" si="13"/>
        <v>0.13535599999999998</v>
      </c>
      <c r="AH11" s="23">
        <f t="shared" si="13"/>
        <v>0.46634400000000004</v>
      </c>
      <c r="AI11" s="23">
        <f t="shared" si="13"/>
        <v>0.46634400000000004</v>
      </c>
      <c r="AK11" s="21"/>
      <c r="AL11" s="21"/>
    </row>
    <row r="12" spans="1:38" ht="14.45" customHeight="1" x14ac:dyDescent="0.25">
      <c r="A12" s="77">
        <v>0</v>
      </c>
      <c r="B12" s="109">
        <v>5</v>
      </c>
      <c r="C12" s="110">
        <v>2046489.1342646687</v>
      </c>
      <c r="D12" s="110">
        <v>647042.6273812548</v>
      </c>
      <c r="E12" s="108"/>
      <c r="F12" s="109">
        <v>0.71323199999999998</v>
      </c>
      <c r="G12" s="109">
        <v>0.71309999999999996</v>
      </c>
      <c r="H12" s="109">
        <v>0.74709999999999999</v>
      </c>
      <c r="I12" s="109">
        <v>0.63429999999999997</v>
      </c>
      <c r="J12" s="109">
        <v>0.81699999999999995</v>
      </c>
      <c r="K12" s="109">
        <v>0.69079999999999997</v>
      </c>
      <c r="L12" s="109">
        <v>0.69120000000000004</v>
      </c>
      <c r="M12" s="109">
        <v>0.69130000000000003</v>
      </c>
      <c r="Q12" s="23">
        <f t="shared" si="11"/>
        <v>1.3200000000002099E-4</v>
      </c>
      <c r="R12" s="23">
        <f t="shared" si="12"/>
        <v>-3.3868000000000009E-2</v>
      </c>
      <c r="S12" s="23">
        <f t="shared" si="12"/>
        <v>7.8932000000000002E-2</v>
      </c>
      <c r="T12" s="23">
        <f t="shared" si="12"/>
        <v>-0.10376799999999997</v>
      </c>
      <c r="U12" s="23">
        <f t="shared" si="12"/>
        <v>2.2432000000000007E-2</v>
      </c>
      <c r="V12" s="23">
        <f t="shared" si="12"/>
        <v>2.2031999999999941E-2</v>
      </c>
      <c r="W12" s="23">
        <f t="shared" si="12"/>
        <v>2.1931999999999952E-2</v>
      </c>
      <c r="X12" s="23">
        <f t="shared" si="12"/>
        <v>0.71323199999999998</v>
      </c>
      <c r="Y12" s="23">
        <f t="shared" si="12"/>
        <v>0.71323199999999998</v>
      </c>
      <c r="AA12" s="23">
        <f t="shared" si="14"/>
        <v>1.3200000000002099E-4</v>
      </c>
      <c r="AB12" s="23">
        <f t="shared" si="14"/>
        <v>3.3868000000000009E-2</v>
      </c>
      <c r="AC12" s="23">
        <f t="shared" si="14"/>
        <v>7.8932000000000002E-2</v>
      </c>
      <c r="AD12" s="23">
        <f t="shared" si="14"/>
        <v>0.10376799999999997</v>
      </c>
      <c r="AE12" s="23">
        <f t="shared" si="13"/>
        <v>2.2432000000000007E-2</v>
      </c>
      <c r="AF12" s="23">
        <f t="shared" si="13"/>
        <v>2.2031999999999941E-2</v>
      </c>
      <c r="AG12" s="23">
        <f t="shared" si="13"/>
        <v>2.1931999999999952E-2</v>
      </c>
      <c r="AH12" s="23">
        <f t="shared" si="13"/>
        <v>0.71323199999999998</v>
      </c>
      <c r="AI12" s="23">
        <f t="shared" si="13"/>
        <v>0.71323199999999998</v>
      </c>
      <c r="AK12" s="21"/>
      <c r="AL12" s="21"/>
    </row>
    <row r="13" spans="1:38" ht="14.45" customHeight="1" x14ac:dyDescent="0.25">
      <c r="A13" s="77">
        <v>0</v>
      </c>
      <c r="B13" s="109">
        <v>6</v>
      </c>
      <c r="C13" s="110">
        <v>2046464.2722885446</v>
      </c>
      <c r="D13" s="110">
        <v>647028.2673101346</v>
      </c>
      <c r="E13" s="108"/>
      <c r="F13" s="109">
        <v>0.71628000000000003</v>
      </c>
      <c r="G13" s="109">
        <v>0.65590000000000004</v>
      </c>
      <c r="H13" s="109">
        <v>0.71499999999999997</v>
      </c>
      <c r="I13" s="109">
        <v>0.56940000000000002</v>
      </c>
      <c r="J13" s="109">
        <v>0.85019999999999996</v>
      </c>
      <c r="K13" s="109">
        <v>0.65300000000000002</v>
      </c>
      <c r="L13" s="109">
        <v>0.65459999999999996</v>
      </c>
      <c r="M13" s="109">
        <v>0.65469999999999995</v>
      </c>
      <c r="Q13" s="23">
        <f t="shared" si="11"/>
        <v>6.0379999999999989E-2</v>
      </c>
      <c r="R13" s="23">
        <f t="shared" si="12"/>
        <v>1.2800000000000589E-3</v>
      </c>
      <c r="S13" s="23">
        <f t="shared" si="12"/>
        <v>0.14688000000000001</v>
      </c>
      <c r="T13" s="23">
        <f t="shared" si="12"/>
        <v>-0.13391999999999993</v>
      </c>
      <c r="U13" s="23">
        <f t="shared" si="12"/>
        <v>6.3280000000000003E-2</v>
      </c>
      <c r="V13" s="23">
        <f t="shared" si="12"/>
        <v>6.1680000000000068E-2</v>
      </c>
      <c r="W13" s="23">
        <f t="shared" si="12"/>
        <v>6.1580000000000079E-2</v>
      </c>
      <c r="X13" s="23">
        <f t="shared" si="12"/>
        <v>0.71628000000000003</v>
      </c>
      <c r="Y13" s="23">
        <f t="shared" si="12"/>
        <v>0.71628000000000003</v>
      </c>
      <c r="AA13" s="23">
        <f t="shared" si="14"/>
        <v>6.0379999999999989E-2</v>
      </c>
      <c r="AB13" s="23">
        <f t="shared" si="14"/>
        <v>1.2800000000000589E-3</v>
      </c>
      <c r="AC13" s="23">
        <f t="shared" si="14"/>
        <v>0.14688000000000001</v>
      </c>
      <c r="AD13" s="23">
        <f t="shared" si="14"/>
        <v>0.13391999999999993</v>
      </c>
      <c r="AE13" s="23">
        <f t="shared" si="13"/>
        <v>6.3280000000000003E-2</v>
      </c>
      <c r="AF13" s="23">
        <f t="shared" si="13"/>
        <v>6.1680000000000068E-2</v>
      </c>
      <c r="AG13" s="23">
        <f t="shared" si="13"/>
        <v>6.1580000000000079E-2</v>
      </c>
      <c r="AH13" s="23">
        <f t="shared" si="13"/>
        <v>0.71628000000000003</v>
      </c>
      <c r="AI13" s="23">
        <f t="shared" si="13"/>
        <v>0.71628000000000003</v>
      </c>
      <c r="AK13" s="21"/>
      <c r="AL13" s="21"/>
    </row>
    <row r="14" spans="1:38" ht="14.45" customHeight="1" x14ac:dyDescent="0.25">
      <c r="A14" s="77">
        <v>0</v>
      </c>
      <c r="B14" s="109">
        <v>7</v>
      </c>
      <c r="C14" s="110">
        <v>2046428.1128778257</v>
      </c>
      <c r="D14" s="110">
        <v>646996.52537465072</v>
      </c>
      <c r="E14" s="108"/>
      <c r="F14" s="109">
        <v>0.36576000000000003</v>
      </c>
      <c r="G14" s="109">
        <v>0.44400000000000001</v>
      </c>
      <c r="H14" s="109">
        <v>0.48089999999999999</v>
      </c>
      <c r="I14" s="109">
        <v>0.38269999999999998</v>
      </c>
      <c r="J14" s="109">
        <v>0.59370000000000001</v>
      </c>
      <c r="K14" s="109">
        <v>0.45150000000000001</v>
      </c>
      <c r="L14" s="109">
        <v>0.45679999999999998</v>
      </c>
      <c r="M14" s="109">
        <v>0.46079999999999999</v>
      </c>
      <c r="Q14" s="23">
        <f t="shared" si="11"/>
        <v>-7.8239999999999976E-2</v>
      </c>
      <c r="R14" s="23">
        <f t="shared" si="12"/>
        <v>-0.11513999999999996</v>
      </c>
      <c r="S14" s="23">
        <f t="shared" si="12"/>
        <v>-1.6939999999999955E-2</v>
      </c>
      <c r="T14" s="23">
        <f t="shared" si="12"/>
        <v>-0.22793999999999998</v>
      </c>
      <c r="U14" s="23">
        <f t="shared" si="12"/>
        <v>-8.5739999999999983E-2</v>
      </c>
      <c r="V14" s="23">
        <f t="shared" si="12"/>
        <v>-9.1039999999999954E-2</v>
      </c>
      <c r="W14" s="23">
        <f t="shared" si="12"/>
        <v>-9.5039999999999958E-2</v>
      </c>
      <c r="X14" s="23">
        <f t="shared" si="12"/>
        <v>0.36576000000000003</v>
      </c>
      <c r="Y14" s="23">
        <f t="shared" si="12"/>
        <v>0.36576000000000003</v>
      </c>
      <c r="AA14" s="23">
        <f t="shared" si="14"/>
        <v>7.8239999999999976E-2</v>
      </c>
      <c r="AB14" s="23">
        <f t="shared" si="14"/>
        <v>0.11513999999999996</v>
      </c>
      <c r="AC14" s="23">
        <f t="shared" si="14"/>
        <v>1.6939999999999955E-2</v>
      </c>
      <c r="AD14" s="23">
        <f t="shared" si="14"/>
        <v>0.22793999999999998</v>
      </c>
      <c r="AE14" s="23">
        <f t="shared" si="13"/>
        <v>8.5739999999999983E-2</v>
      </c>
      <c r="AF14" s="23">
        <f t="shared" si="13"/>
        <v>9.1039999999999954E-2</v>
      </c>
      <c r="AG14" s="23">
        <f t="shared" si="13"/>
        <v>9.5039999999999958E-2</v>
      </c>
      <c r="AH14" s="23">
        <f t="shared" si="13"/>
        <v>0.36576000000000003</v>
      </c>
      <c r="AI14" s="23">
        <f t="shared" si="13"/>
        <v>0.36576000000000003</v>
      </c>
      <c r="AK14" s="21"/>
      <c r="AL14" s="21"/>
    </row>
    <row r="15" spans="1:38" ht="14.45" customHeight="1" x14ac:dyDescent="0.25">
      <c r="A15" s="77">
        <v>0</v>
      </c>
      <c r="B15" s="109">
        <v>8</v>
      </c>
      <c r="C15" s="110">
        <v>2046412.2224028448</v>
      </c>
      <c r="D15" s="110">
        <v>646978.41656083311</v>
      </c>
      <c r="E15" s="108"/>
      <c r="F15" s="109">
        <v>0.50596799999999997</v>
      </c>
      <c r="G15" s="109">
        <v>0.51390000000000002</v>
      </c>
      <c r="H15" s="109">
        <v>0.63580000000000003</v>
      </c>
      <c r="I15" s="109">
        <v>0.37640000000000001</v>
      </c>
      <c r="J15" s="109">
        <v>1.1060000000000001</v>
      </c>
      <c r="K15" s="109">
        <v>0.50949999999999995</v>
      </c>
      <c r="L15" s="109">
        <v>0.51910000000000001</v>
      </c>
      <c r="M15" s="109">
        <v>0.51800000000000002</v>
      </c>
      <c r="Q15" s="23">
        <f t="shared" si="11"/>
        <v>-7.9320000000000501E-3</v>
      </c>
      <c r="R15" s="23">
        <f t="shared" si="12"/>
        <v>-0.12983200000000006</v>
      </c>
      <c r="S15" s="23">
        <f t="shared" si="12"/>
        <v>0.12956799999999996</v>
      </c>
      <c r="T15" s="23">
        <f t="shared" si="12"/>
        <v>-0.60003200000000012</v>
      </c>
      <c r="U15" s="23">
        <f t="shared" si="12"/>
        <v>-3.5319999999999796E-3</v>
      </c>
      <c r="V15" s="23">
        <f t="shared" si="12"/>
        <v>-1.3132000000000033E-2</v>
      </c>
      <c r="W15" s="23">
        <f t="shared" si="12"/>
        <v>-1.2032000000000043E-2</v>
      </c>
      <c r="X15" s="23">
        <f t="shared" si="12"/>
        <v>0.50596799999999997</v>
      </c>
      <c r="Y15" s="23">
        <f t="shared" si="12"/>
        <v>0.50596799999999997</v>
      </c>
      <c r="AA15" s="23">
        <f t="shared" si="14"/>
        <v>7.9320000000000501E-3</v>
      </c>
      <c r="AB15" s="23">
        <f t="shared" si="14"/>
        <v>0.12983200000000006</v>
      </c>
      <c r="AC15" s="23">
        <f t="shared" si="14"/>
        <v>0.12956799999999996</v>
      </c>
      <c r="AD15" s="23">
        <f t="shared" si="14"/>
        <v>0.60003200000000012</v>
      </c>
      <c r="AE15" s="23">
        <f t="shared" si="13"/>
        <v>3.5319999999999796E-3</v>
      </c>
      <c r="AF15" s="23">
        <f t="shared" si="13"/>
        <v>1.3132000000000033E-2</v>
      </c>
      <c r="AG15" s="23">
        <f t="shared" si="13"/>
        <v>1.2032000000000043E-2</v>
      </c>
      <c r="AH15" s="23">
        <f t="shared" si="13"/>
        <v>0.50596799999999997</v>
      </c>
      <c r="AI15" s="23">
        <f t="shared" si="13"/>
        <v>0.50596799999999997</v>
      </c>
      <c r="AK15" s="21"/>
      <c r="AL15" s="21"/>
    </row>
    <row r="16" spans="1:38" ht="14.45" customHeight="1" x14ac:dyDescent="0.25">
      <c r="A16" s="77">
        <v>0</v>
      </c>
      <c r="B16" s="109">
        <v>9</v>
      </c>
      <c r="C16" s="110">
        <v>2046375.8932181862</v>
      </c>
      <c r="D16" s="110">
        <v>646942.57566675136</v>
      </c>
      <c r="E16" s="108"/>
      <c r="F16" s="109">
        <v>1.2039600000000001</v>
      </c>
      <c r="G16" s="109">
        <v>1.2181</v>
      </c>
      <c r="H16" s="109">
        <v>1.2941</v>
      </c>
      <c r="I16" s="109">
        <v>1.0996999999999999</v>
      </c>
      <c r="J16" s="109">
        <v>1.5754999999999999</v>
      </c>
      <c r="K16" s="109">
        <v>1.3122</v>
      </c>
      <c r="L16" s="109">
        <v>1.3129</v>
      </c>
      <c r="M16" s="109">
        <v>1.3123</v>
      </c>
      <c r="Q16" s="23">
        <f t="shared" si="11"/>
        <v>-1.4139999999999819E-2</v>
      </c>
      <c r="R16" s="23">
        <f t="shared" si="12"/>
        <v>-9.0139999999999887E-2</v>
      </c>
      <c r="S16" s="23">
        <f t="shared" si="12"/>
        <v>0.10426000000000024</v>
      </c>
      <c r="T16" s="23">
        <f t="shared" si="12"/>
        <v>-0.37153999999999976</v>
      </c>
      <c r="U16" s="23">
        <f t="shared" si="12"/>
        <v>-0.10823999999999989</v>
      </c>
      <c r="V16" s="23">
        <f t="shared" si="12"/>
        <v>-0.10893999999999981</v>
      </c>
      <c r="W16" s="23">
        <f t="shared" si="12"/>
        <v>-0.10833999999999988</v>
      </c>
      <c r="X16" s="23">
        <f t="shared" si="12"/>
        <v>1.2039600000000001</v>
      </c>
      <c r="Y16" s="23">
        <f t="shared" si="12"/>
        <v>1.2039600000000001</v>
      </c>
      <c r="AA16" s="23">
        <f t="shared" si="14"/>
        <v>1.4139999999999819E-2</v>
      </c>
      <c r="AB16" s="23">
        <f t="shared" si="14"/>
        <v>9.0139999999999887E-2</v>
      </c>
      <c r="AC16" s="23">
        <f t="shared" si="14"/>
        <v>0.10426000000000024</v>
      </c>
      <c r="AD16" s="23">
        <f t="shared" si="14"/>
        <v>0.37153999999999976</v>
      </c>
      <c r="AE16" s="23">
        <f t="shared" si="13"/>
        <v>0.10823999999999989</v>
      </c>
      <c r="AF16" s="23">
        <f t="shared" si="13"/>
        <v>0.10893999999999981</v>
      </c>
      <c r="AG16" s="23">
        <f t="shared" si="13"/>
        <v>0.10833999999999988</v>
      </c>
      <c r="AH16" s="23">
        <f t="shared" si="13"/>
        <v>1.2039600000000001</v>
      </c>
      <c r="AI16" s="23">
        <f t="shared" si="13"/>
        <v>1.2039600000000001</v>
      </c>
      <c r="AK16" s="21"/>
      <c r="AL16" s="21"/>
    </row>
    <row r="17" spans="1:38" ht="14.45" customHeight="1" x14ac:dyDescent="0.25">
      <c r="A17" s="77">
        <v>0</v>
      </c>
      <c r="B17" s="109">
        <v>10</v>
      </c>
      <c r="C17" s="110">
        <v>2046308.7270510544</v>
      </c>
      <c r="D17" s="110">
        <v>646917.41193802375</v>
      </c>
      <c r="E17" s="108"/>
      <c r="F17" s="109">
        <v>0.38709600000000005</v>
      </c>
      <c r="G17" s="109">
        <v>0.2571</v>
      </c>
      <c r="H17" s="109">
        <v>0.35070000000000001</v>
      </c>
      <c r="I17" s="109">
        <v>0.26600000000000001</v>
      </c>
      <c r="J17" s="109">
        <v>0.33260000000000001</v>
      </c>
      <c r="K17" s="109">
        <v>0.36670000000000003</v>
      </c>
      <c r="L17" s="109">
        <v>0.22989999999999999</v>
      </c>
      <c r="M17" s="109">
        <v>0.2283</v>
      </c>
      <c r="Q17" s="23">
        <f t="shared" si="11"/>
        <v>0.12999600000000006</v>
      </c>
      <c r="R17" s="23">
        <f t="shared" si="12"/>
        <v>3.6396000000000039E-2</v>
      </c>
      <c r="S17" s="23">
        <f t="shared" si="12"/>
        <v>0.12109600000000004</v>
      </c>
      <c r="T17" s="23">
        <f t="shared" si="12"/>
        <v>5.4496000000000044E-2</v>
      </c>
      <c r="U17" s="23">
        <f t="shared" si="12"/>
        <v>2.0396000000000025E-2</v>
      </c>
      <c r="V17" s="23">
        <f t="shared" si="12"/>
        <v>0.15719600000000006</v>
      </c>
      <c r="W17" s="23">
        <f t="shared" si="12"/>
        <v>0.15879600000000005</v>
      </c>
      <c r="X17" s="23">
        <f t="shared" si="12"/>
        <v>0.38709600000000005</v>
      </c>
      <c r="Y17" s="23">
        <f t="shared" si="12"/>
        <v>0.38709600000000005</v>
      </c>
      <c r="AA17" s="23">
        <f t="shared" si="14"/>
        <v>0.12999600000000006</v>
      </c>
      <c r="AB17" s="23">
        <f t="shared" si="14"/>
        <v>3.6396000000000039E-2</v>
      </c>
      <c r="AC17" s="23">
        <f t="shared" si="14"/>
        <v>0.12109600000000004</v>
      </c>
      <c r="AD17" s="23">
        <f t="shared" si="14"/>
        <v>5.4496000000000044E-2</v>
      </c>
      <c r="AE17" s="23">
        <f t="shared" si="13"/>
        <v>2.0396000000000025E-2</v>
      </c>
      <c r="AF17" s="23">
        <f t="shared" si="13"/>
        <v>0.15719600000000006</v>
      </c>
      <c r="AG17" s="23">
        <f t="shared" si="13"/>
        <v>0.15879600000000005</v>
      </c>
      <c r="AH17" s="23">
        <f t="shared" si="13"/>
        <v>0.38709600000000005</v>
      </c>
      <c r="AI17" s="23">
        <f t="shared" si="13"/>
        <v>0.38709600000000005</v>
      </c>
      <c r="AK17" s="21"/>
      <c r="AL17" s="21"/>
    </row>
    <row r="18" spans="1:38" ht="14.45" customHeight="1" x14ac:dyDescent="0.25">
      <c r="A18" s="77">
        <v>0</v>
      </c>
      <c r="B18" s="109">
        <v>11</v>
      </c>
      <c r="C18" s="110">
        <v>2046284.2744221487</v>
      </c>
      <c r="D18" s="110">
        <v>646910.96083312167</v>
      </c>
      <c r="E18" s="108"/>
      <c r="F18" s="109">
        <v>0.47853600000000002</v>
      </c>
      <c r="G18" s="109">
        <v>0.36459999999999998</v>
      </c>
      <c r="H18" s="109">
        <v>0.37980000000000003</v>
      </c>
      <c r="I18" s="109">
        <v>0.37090000000000001</v>
      </c>
      <c r="J18" s="109">
        <v>0.32490000000000002</v>
      </c>
      <c r="K18" s="109">
        <v>0.35630000000000001</v>
      </c>
      <c r="L18" s="109">
        <v>0.35010000000000002</v>
      </c>
      <c r="M18" s="109">
        <v>0.35099999999999998</v>
      </c>
      <c r="Q18" s="23">
        <f t="shared" si="11"/>
        <v>0.11393600000000004</v>
      </c>
      <c r="R18" s="23">
        <f t="shared" si="12"/>
        <v>9.873599999999999E-2</v>
      </c>
      <c r="S18" s="23">
        <f t="shared" si="12"/>
        <v>0.10763600000000001</v>
      </c>
      <c r="T18" s="23">
        <f t="shared" si="12"/>
        <v>0.15363599999999999</v>
      </c>
      <c r="U18" s="23">
        <f t="shared" si="12"/>
        <v>0.12223600000000001</v>
      </c>
      <c r="V18" s="23">
        <f t="shared" si="12"/>
        <v>0.12843599999999999</v>
      </c>
      <c r="W18" s="23">
        <f t="shared" si="12"/>
        <v>0.12753600000000004</v>
      </c>
      <c r="X18" s="23">
        <f t="shared" si="12"/>
        <v>0.47853600000000002</v>
      </c>
      <c r="Y18" s="23">
        <f t="shared" si="12"/>
        <v>0.47853600000000002</v>
      </c>
      <c r="AA18" s="23">
        <f t="shared" si="14"/>
        <v>0.11393600000000004</v>
      </c>
      <c r="AB18" s="23">
        <f t="shared" si="14"/>
        <v>9.873599999999999E-2</v>
      </c>
      <c r="AC18" s="23">
        <f t="shared" si="14"/>
        <v>0.10763600000000001</v>
      </c>
      <c r="AD18" s="23">
        <f t="shared" si="14"/>
        <v>0.15363599999999999</v>
      </c>
      <c r="AE18" s="23">
        <f t="shared" si="13"/>
        <v>0.12223600000000001</v>
      </c>
      <c r="AF18" s="23">
        <f t="shared" si="13"/>
        <v>0.12843599999999999</v>
      </c>
      <c r="AG18" s="23">
        <f t="shared" si="13"/>
        <v>0.12753600000000004</v>
      </c>
      <c r="AH18" s="23">
        <f t="shared" si="13"/>
        <v>0.47853600000000002</v>
      </c>
      <c r="AI18" s="23">
        <f t="shared" si="13"/>
        <v>0.47853600000000002</v>
      </c>
      <c r="AK18" s="21"/>
      <c r="AL18" s="21"/>
    </row>
    <row r="19" spans="1:38" ht="14.45" customHeight="1" x14ac:dyDescent="0.25">
      <c r="A19" s="77">
        <v>0</v>
      </c>
      <c r="B19" s="109">
        <v>12</v>
      </c>
      <c r="C19" s="110">
        <v>2046263.0712725427</v>
      </c>
      <c r="D19" s="110">
        <v>646904.25887731765</v>
      </c>
      <c r="E19" s="108"/>
      <c r="F19" s="109">
        <v>0.32004000000000005</v>
      </c>
      <c r="G19" s="109">
        <v>0.39689999999999998</v>
      </c>
      <c r="H19" s="109">
        <v>0.40770000000000001</v>
      </c>
      <c r="I19" s="109">
        <v>0.38080000000000003</v>
      </c>
      <c r="J19" s="109">
        <v>0.39389999999999997</v>
      </c>
      <c r="K19" s="109">
        <v>0.43180000000000002</v>
      </c>
      <c r="L19" s="109">
        <v>0.43230000000000002</v>
      </c>
      <c r="M19" s="109">
        <v>0.44779999999999998</v>
      </c>
      <c r="Q19" s="23">
        <f t="shared" si="11"/>
        <v>-7.6859999999999928E-2</v>
      </c>
      <c r="R19" s="23">
        <f t="shared" si="12"/>
        <v>-8.765999999999996E-2</v>
      </c>
      <c r="S19" s="23">
        <f t="shared" si="12"/>
        <v>-6.0759999999999981E-2</v>
      </c>
      <c r="T19" s="23">
        <f t="shared" si="12"/>
        <v>-7.3859999999999926E-2</v>
      </c>
      <c r="U19" s="23">
        <f t="shared" si="12"/>
        <v>-0.11175999999999997</v>
      </c>
      <c r="V19" s="23">
        <f t="shared" si="12"/>
        <v>-0.11225999999999997</v>
      </c>
      <c r="W19" s="23">
        <f t="shared" si="12"/>
        <v>-0.12775999999999993</v>
      </c>
      <c r="X19" s="23">
        <f t="shared" si="12"/>
        <v>0.32004000000000005</v>
      </c>
      <c r="Y19" s="23">
        <f t="shared" si="12"/>
        <v>0.32004000000000005</v>
      </c>
      <c r="AA19" s="23">
        <f t="shared" si="14"/>
        <v>7.6859999999999928E-2</v>
      </c>
      <c r="AB19" s="23">
        <f t="shared" si="14"/>
        <v>8.765999999999996E-2</v>
      </c>
      <c r="AC19" s="23">
        <f t="shared" si="14"/>
        <v>6.0759999999999981E-2</v>
      </c>
      <c r="AD19" s="23">
        <f t="shared" si="14"/>
        <v>7.3859999999999926E-2</v>
      </c>
      <c r="AE19" s="23">
        <f t="shared" si="13"/>
        <v>0.11175999999999997</v>
      </c>
      <c r="AF19" s="23">
        <f t="shared" si="13"/>
        <v>0.11225999999999997</v>
      </c>
      <c r="AG19" s="23">
        <f t="shared" si="13"/>
        <v>0.12775999999999993</v>
      </c>
      <c r="AH19" s="23">
        <f t="shared" si="13"/>
        <v>0.32004000000000005</v>
      </c>
      <c r="AI19" s="23">
        <f t="shared" si="13"/>
        <v>0.32004000000000005</v>
      </c>
      <c r="AK19" s="21"/>
      <c r="AL19" s="21"/>
    </row>
    <row r="20" spans="1:38" ht="14.45" customHeight="1" x14ac:dyDescent="0.25">
      <c r="A20" s="77">
        <v>0</v>
      </c>
      <c r="B20" s="109">
        <v>13</v>
      </c>
      <c r="C20" s="110">
        <v>2046250.3424942852</v>
      </c>
      <c r="D20" s="110">
        <v>646899.9102870205</v>
      </c>
      <c r="E20" s="3"/>
      <c r="F20" s="109">
        <v>0.277368</v>
      </c>
      <c r="G20" s="109">
        <v>0.38059999999999999</v>
      </c>
      <c r="H20" s="109">
        <v>0.41610000000000003</v>
      </c>
      <c r="I20" s="109">
        <v>0.3664</v>
      </c>
      <c r="J20" s="109">
        <v>0.3992</v>
      </c>
      <c r="K20" s="109">
        <v>0.4491</v>
      </c>
      <c r="L20" s="109">
        <v>0.4027</v>
      </c>
      <c r="M20" s="109">
        <v>0.48070000000000002</v>
      </c>
      <c r="Q20" s="23">
        <f t="shared" si="11"/>
        <v>-0.10323199999999999</v>
      </c>
      <c r="R20" s="23">
        <f t="shared" si="12"/>
        <v>-0.13873200000000002</v>
      </c>
      <c r="S20" s="23">
        <f t="shared" si="12"/>
        <v>-8.9032E-2</v>
      </c>
      <c r="T20" s="23">
        <f t="shared" si="12"/>
        <v>-0.121832</v>
      </c>
      <c r="U20" s="23">
        <f t="shared" si="12"/>
        <v>-0.171732</v>
      </c>
      <c r="V20" s="23">
        <f t="shared" si="12"/>
        <v>-0.125332</v>
      </c>
      <c r="W20" s="23">
        <f t="shared" si="12"/>
        <v>-0.20333200000000001</v>
      </c>
      <c r="X20" s="23">
        <f t="shared" si="12"/>
        <v>0.277368</v>
      </c>
      <c r="Y20" s="23">
        <f t="shared" si="12"/>
        <v>0.277368</v>
      </c>
      <c r="AA20" s="23">
        <f t="shared" si="14"/>
        <v>0.10323199999999999</v>
      </c>
      <c r="AB20" s="23">
        <f t="shared" si="14"/>
        <v>0.13873200000000002</v>
      </c>
      <c r="AC20" s="23">
        <f t="shared" si="14"/>
        <v>8.9032E-2</v>
      </c>
      <c r="AD20" s="23">
        <f t="shared" si="14"/>
        <v>0.121832</v>
      </c>
      <c r="AE20" s="23">
        <f t="shared" si="13"/>
        <v>0.171732</v>
      </c>
      <c r="AF20" s="23">
        <f t="shared" si="13"/>
        <v>0.125332</v>
      </c>
      <c r="AG20" s="23">
        <f t="shared" si="13"/>
        <v>0.20333200000000001</v>
      </c>
      <c r="AH20" s="23">
        <f t="shared" si="13"/>
        <v>0.277368</v>
      </c>
      <c r="AI20" s="23">
        <f t="shared" si="13"/>
        <v>0.277368</v>
      </c>
      <c r="AK20" s="21"/>
      <c r="AL20" s="21"/>
    </row>
    <row r="21" spans="1:38" ht="14.45" customHeight="1" x14ac:dyDescent="0.25">
      <c r="A21" s="77">
        <v>0</v>
      </c>
      <c r="B21" s="109">
        <v>14</v>
      </c>
      <c r="C21" s="110">
        <v>2046039.2449072897</v>
      </c>
      <c r="D21" s="110">
        <v>646814.63347726688</v>
      </c>
      <c r="E21" s="3"/>
      <c r="F21" s="109">
        <v>0.47244000000000003</v>
      </c>
      <c r="G21" s="109">
        <v>0.4597</v>
      </c>
      <c r="H21" s="109">
        <v>0.46889999999999998</v>
      </c>
      <c r="I21" s="109">
        <v>0.4365</v>
      </c>
      <c r="J21" s="109">
        <v>0.4597</v>
      </c>
      <c r="K21" s="109">
        <v>0.42859999999999998</v>
      </c>
      <c r="L21" s="109">
        <v>0.432</v>
      </c>
      <c r="M21" s="109">
        <v>0.47</v>
      </c>
      <c r="Q21" s="23">
        <f t="shared" si="11"/>
        <v>1.2740000000000029E-2</v>
      </c>
      <c r="R21" s="23">
        <f t="shared" si="12"/>
        <v>3.5400000000000431E-3</v>
      </c>
      <c r="S21" s="23">
        <f t="shared" si="12"/>
        <v>3.5940000000000027E-2</v>
      </c>
      <c r="T21" s="23">
        <f t="shared" si="12"/>
        <v>1.2740000000000029E-2</v>
      </c>
      <c r="U21" s="23">
        <f t="shared" si="12"/>
        <v>4.3840000000000046E-2</v>
      </c>
      <c r="V21" s="23">
        <f t="shared" si="12"/>
        <v>4.0440000000000031E-2</v>
      </c>
      <c r="W21" s="23">
        <f t="shared" si="12"/>
        <v>2.4400000000000532E-3</v>
      </c>
      <c r="X21" s="23">
        <f t="shared" si="12"/>
        <v>0.47244000000000003</v>
      </c>
      <c r="Y21" s="23">
        <f t="shared" si="12"/>
        <v>0.47244000000000003</v>
      </c>
      <c r="AA21" s="23">
        <f t="shared" si="14"/>
        <v>1.2740000000000029E-2</v>
      </c>
      <c r="AB21" s="23">
        <f t="shared" si="14"/>
        <v>3.5400000000000431E-3</v>
      </c>
      <c r="AC21" s="23">
        <f t="shared" si="14"/>
        <v>3.5940000000000027E-2</v>
      </c>
      <c r="AD21" s="23">
        <f t="shared" si="14"/>
        <v>1.2740000000000029E-2</v>
      </c>
      <c r="AE21" s="23">
        <f t="shared" si="13"/>
        <v>4.3840000000000046E-2</v>
      </c>
      <c r="AF21" s="23">
        <f t="shared" si="13"/>
        <v>4.0440000000000031E-2</v>
      </c>
      <c r="AG21" s="23">
        <f t="shared" si="13"/>
        <v>2.4400000000000532E-3</v>
      </c>
      <c r="AH21" s="23">
        <f t="shared" si="13"/>
        <v>0.47244000000000003</v>
      </c>
      <c r="AI21" s="23">
        <f t="shared" si="13"/>
        <v>0.47244000000000003</v>
      </c>
      <c r="AK21" s="21"/>
      <c r="AL21" s="21"/>
    </row>
    <row r="22" spans="1:38" ht="14.45" customHeight="1" x14ac:dyDescent="0.25">
      <c r="A22" s="77">
        <v>0</v>
      </c>
      <c r="B22" s="109">
        <v>15</v>
      </c>
      <c r="C22" s="110">
        <v>2046033.6926593853</v>
      </c>
      <c r="D22" s="110">
        <v>646821.17663195333</v>
      </c>
      <c r="E22" s="3"/>
      <c r="F22" s="109">
        <v>0.55473600000000001</v>
      </c>
      <c r="G22" s="109">
        <v>0.47399999999999998</v>
      </c>
      <c r="H22" s="109">
        <v>0.48980000000000001</v>
      </c>
      <c r="I22" s="109">
        <v>0.44429999999999997</v>
      </c>
      <c r="J22" s="109">
        <v>0.5171</v>
      </c>
      <c r="K22" s="109">
        <v>0.53539999999999999</v>
      </c>
      <c r="L22" s="109">
        <v>0.53580000000000005</v>
      </c>
      <c r="M22" s="109">
        <v>0.54339999999999999</v>
      </c>
      <c r="Q22" s="23">
        <f t="shared" si="11"/>
        <v>8.073600000000003E-2</v>
      </c>
      <c r="R22" s="23">
        <f t="shared" si="12"/>
        <v>6.4935999999999994E-2</v>
      </c>
      <c r="S22" s="23">
        <f t="shared" si="12"/>
        <v>0.11043600000000003</v>
      </c>
      <c r="T22" s="23">
        <f t="shared" si="12"/>
        <v>3.7636000000000003E-2</v>
      </c>
      <c r="U22" s="23">
        <f t="shared" si="12"/>
        <v>1.933600000000002E-2</v>
      </c>
      <c r="V22" s="23">
        <f t="shared" si="12"/>
        <v>1.8935999999999953E-2</v>
      </c>
      <c r="W22" s="23">
        <f t="shared" si="12"/>
        <v>1.1336000000000013E-2</v>
      </c>
      <c r="X22" s="23">
        <f t="shared" si="12"/>
        <v>0.55473600000000001</v>
      </c>
      <c r="Y22" s="23">
        <f t="shared" si="12"/>
        <v>0.55473600000000001</v>
      </c>
      <c r="AA22" s="23">
        <f t="shared" si="14"/>
        <v>8.073600000000003E-2</v>
      </c>
      <c r="AB22" s="23">
        <f t="shared" si="14"/>
        <v>6.4935999999999994E-2</v>
      </c>
      <c r="AC22" s="23">
        <f t="shared" si="14"/>
        <v>0.11043600000000003</v>
      </c>
      <c r="AD22" s="23">
        <f t="shared" si="14"/>
        <v>3.7636000000000003E-2</v>
      </c>
      <c r="AE22" s="23">
        <f t="shared" si="13"/>
        <v>1.933600000000002E-2</v>
      </c>
      <c r="AF22" s="23">
        <f t="shared" si="13"/>
        <v>1.8935999999999953E-2</v>
      </c>
      <c r="AG22" s="23">
        <f t="shared" si="13"/>
        <v>1.1336000000000013E-2</v>
      </c>
      <c r="AH22" s="23">
        <f t="shared" si="13"/>
        <v>0.55473600000000001</v>
      </c>
      <c r="AI22" s="23">
        <f t="shared" si="13"/>
        <v>0.55473600000000001</v>
      </c>
      <c r="AK22" s="21"/>
      <c r="AL22" s="21"/>
    </row>
    <row r="23" spans="1:38" ht="14.45" customHeight="1" x14ac:dyDescent="0.25">
      <c r="A23" s="77">
        <v>0</v>
      </c>
      <c r="B23" s="109">
        <v>16</v>
      </c>
      <c r="C23" s="110">
        <v>2046040.356515113</v>
      </c>
      <c r="D23" s="110">
        <v>646830.45080010162</v>
      </c>
      <c r="E23" s="3"/>
      <c r="F23" s="109">
        <v>0.51511200000000001</v>
      </c>
      <c r="G23" s="109">
        <v>0.4773</v>
      </c>
      <c r="H23" s="109">
        <v>0.48849999999999999</v>
      </c>
      <c r="I23" s="109">
        <v>0.45590000000000003</v>
      </c>
      <c r="J23" s="109">
        <v>0.52359999999999995</v>
      </c>
      <c r="K23" s="109">
        <v>0.52400000000000002</v>
      </c>
      <c r="L23" s="109">
        <v>0.5222</v>
      </c>
      <c r="M23" s="109">
        <v>0.5363</v>
      </c>
      <c r="Q23" s="23">
        <f t="shared" si="11"/>
        <v>3.7812000000000012E-2</v>
      </c>
      <c r="R23" s="23">
        <f t="shared" si="12"/>
        <v>2.6612000000000025E-2</v>
      </c>
      <c r="S23" s="23">
        <f t="shared" si="12"/>
        <v>5.9211999999999987E-2</v>
      </c>
      <c r="T23" s="23">
        <f t="shared" si="12"/>
        <v>-8.48799999999994E-3</v>
      </c>
      <c r="U23" s="23">
        <f t="shared" si="12"/>
        <v>-8.888000000000007E-3</v>
      </c>
      <c r="V23" s="23">
        <f t="shared" si="12"/>
        <v>-7.0879999999999832E-3</v>
      </c>
      <c r="W23" s="23">
        <f t="shared" si="12"/>
        <v>-2.1187999999999985E-2</v>
      </c>
      <c r="X23" s="23">
        <f t="shared" si="12"/>
        <v>0.51511200000000001</v>
      </c>
      <c r="Y23" s="23">
        <f t="shared" si="12"/>
        <v>0.51511200000000001</v>
      </c>
      <c r="AA23" s="23">
        <f t="shared" si="14"/>
        <v>3.7812000000000012E-2</v>
      </c>
      <c r="AB23" s="23">
        <f t="shared" si="14"/>
        <v>2.6612000000000025E-2</v>
      </c>
      <c r="AC23" s="23">
        <f t="shared" si="14"/>
        <v>5.9211999999999987E-2</v>
      </c>
      <c r="AD23" s="23">
        <f t="shared" si="14"/>
        <v>8.48799999999994E-3</v>
      </c>
      <c r="AE23" s="23">
        <f t="shared" si="13"/>
        <v>8.888000000000007E-3</v>
      </c>
      <c r="AF23" s="23">
        <f t="shared" si="13"/>
        <v>7.0879999999999832E-3</v>
      </c>
      <c r="AG23" s="23">
        <f t="shared" si="13"/>
        <v>2.1187999999999985E-2</v>
      </c>
      <c r="AH23" s="23">
        <f t="shared" si="13"/>
        <v>0.51511200000000001</v>
      </c>
      <c r="AI23" s="23">
        <f t="shared" si="13"/>
        <v>0.51511200000000001</v>
      </c>
      <c r="AK23" s="21"/>
      <c r="AL23" s="21"/>
    </row>
    <row r="24" spans="1:38" ht="14.45" customHeight="1" x14ac:dyDescent="0.25">
      <c r="A24" s="77">
        <v>0</v>
      </c>
      <c r="B24" s="109">
        <v>17</v>
      </c>
      <c r="C24" s="110">
        <v>2046019.0128524255</v>
      </c>
      <c r="D24" s="110">
        <v>646827.92156464315</v>
      </c>
      <c r="E24" s="3"/>
      <c r="F24" s="109">
        <v>0.49987199999999998</v>
      </c>
      <c r="G24" s="109">
        <v>0.45800000000000002</v>
      </c>
      <c r="H24" s="109">
        <v>0.46679999999999999</v>
      </c>
      <c r="I24" s="109">
        <v>0.43830000000000002</v>
      </c>
      <c r="J24" s="109">
        <v>0.48899999999999999</v>
      </c>
      <c r="K24" s="109">
        <v>0.49109999999999998</v>
      </c>
      <c r="L24" s="109">
        <v>0.4899</v>
      </c>
      <c r="M24" s="109">
        <v>0.49380000000000002</v>
      </c>
      <c r="Q24" s="23">
        <f t="shared" si="11"/>
        <v>4.1871999999999965E-2</v>
      </c>
      <c r="R24" s="23">
        <f t="shared" si="12"/>
        <v>3.307199999999999E-2</v>
      </c>
      <c r="S24" s="23">
        <f t="shared" si="12"/>
        <v>6.157199999999996E-2</v>
      </c>
      <c r="T24" s="23">
        <f t="shared" si="12"/>
        <v>1.0871999999999993E-2</v>
      </c>
      <c r="U24" s="23">
        <f t="shared" si="12"/>
        <v>8.772000000000002E-3</v>
      </c>
      <c r="V24" s="23">
        <f t="shared" si="12"/>
        <v>9.9719999999999809E-3</v>
      </c>
      <c r="W24" s="23">
        <f t="shared" si="12"/>
        <v>6.0719999999999663E-3</v>
      </c>
      <c r="X24" s="23">
        <f t="shared" si="12"/>
        <v>0.49987199999999998</v>
      </c>
      <c r="Y24" s="23">
        <f t="shared" si="12"/>
        <v>0.49987199999999998</v>
      </c>
      <c r="AA24" s="23">
        <f t="shared" si="14"/>
        <v>4.1871999999999965E-2</v>
      </c>
      <c r="AB24" s="23">
        <f t="shared" si="14"/>
        <v>3.307199999999999E-2</v>
      </c>
      <c r="AC24" s="23">
        <f t="shared" si="14"/>
        <v>6.157199999999996E-2</v>
      </c>
      <c r="AD24" s="23">
        <f t="shared" si="14"/>
        <v>1.0871999999999993E-2</v>
      </c>
      <c r="AE24" s="23">
        <f t="shared" si="13"/>
        <v>8.772000000000002E-3</v>
      </c>
      <c r="AF24" s="23">
        <f t="shared" si="13"/>
        <v>9.9719999999999809E-3</v>
      </c>
      <c r="AG24" s="23">
        <f t="shared" si="13"/>
        <v>6.0719999999999663E-3</v>
      </c>
      <c r="AH24" s="23">
        <f t="shared" si="13"/>
        <v>0.49987199999999998</v>
      </c>
      <c r="AI24" s="23">
        <f t="shared" si="13"/>
        <v>0.49987199999999998</v>
      </c>
      <c r="AK24" s="21"/>
      <c r="AL24" s="21"/>
    </row>
    <row r="25" spans="1:38" ht="14.45" customHeight="1" x14ac:dyDescent="0.25">
      <c r="A25" s="77">
        <v>0</v>
      </c>
      <c r="B25" s="109">
        <v>18</v>
      </c>
      <c r="C25" s="110">
        <v>2046015.1333502666</v>
      </c>
      <c r="D25" s="110">
        <v>646816.74452628917</v>
      </c>
      <c r="E25" s="3"/>
      <c r="F25" s="109">
        <v>0.48158400000000007</v>
      </c>
      <c r="G25" s="109">
        <v>0.4572</v>
      </c>
      <c r="H25" s="109">
        <v>0.47339999999999999</v>
      </c>
      <c r="I25" s="109">
        <v>0.42699999999999999</v>
      </c>
      <c r="J25" s="109">
        <v>0.51170000000000004</v>
      </c>
      <c r="K25" s="109">
        <v>0.53010000000000002</v>
      </c>
      <c r="L25" s="109">
        <v>0.52929999999999999</v>
      </c>
      <c r="M25" s="109">
        <v>0.52839999999999998</v>
      </c>
      <c r="Q25" s="23">
        <f t="shared" si="11"/>
        <v>2.4384000000000072E-2</v>
      </c>
      <c r="R25" s="23">
        <f t="shared" ref="R25:Y36" si="15">$F25-H25</f>
        <v>8.1840000000000801E-3</v>
      </c>
      <c r="S25" s="23">
        <f t="shared" si="15"/>
        <v>5.4584000000000077E-2</v>
      </c>
      <c r="T25" s="23">
        <f t="shared" si="15"/>
        <v>-3.0115999999999976E-2</v>
      </c>
      <c r="U25" s="23">
        <f t="shared" si="15"/>
        <v>-4.8515999999999948E-2</v>
      </c>
      <c r="V25" s="23">
        <f t="shared" si="15"/>
        <v>-4.7715999999999925E-2</v>
      </c>
      <c r="W25" s="23">
        <f t="shared" si="15"/>
        <v>-4.6815999999999913E-2</v>
      </c>
      <c r="X25" s="23">
        <f t="shared" si="15"/>
        <v>0.48158400000000007</v>
      </c>
      <c r="Y25" s="23">
        <f t="shared" si="15"/>
        <v>0.48158400000000007</v>
      </c>
      <c r="AA25" s="23">
        <f t="shared" si="14"/>
        <v>2.4384000000000072E-2</v>
      </c>
      <c r="AB25" s="23">
        <f t="shared" si="14"/>
        <v>8.1840000000000801E-3</v>
      </c>
      <c r="AC25" s="23">
        <f t="shared" si="14"/>
        <v>5.4584000000000077E-2</v>
      </c>
      <c r="AD25" s="23">
        <f t="shared" si="14"/>
        <v>3.0115999999999976E-2</v>
      </c>
      <c r="AE25" s="23">
        <f t="shared" ref="AE25:AE36" si="16">ABS(U25)</f>
        <v>4.8515999999999948E-2</v>
      </c>
      <c r="AF25" s="23">
        <f t="shared" ref="AF25:AF36" si="17">ABS(V25)</f>
        <v>4.7715999999999925E-2</v>
      </c>
      <c r="AG25" s="23">
        <f t="shared" ref="AG25:AG36" si="18">ABS(W25)</f>
        <v>4.6815999999999913E-2</v>
      </c>
      <c r="AH25" s="23">
        <f t="shared" ref="AH25:AH36" si="19">ABS(X25)</f>
        <v>0.48158400000000007</v>
      </c>
      <c r="AI25" s="23">
        <f t="shared" ref="AI25:AI36" si="20">ABS(Y25)</f>
        <v>0.48158400000000007</v>
      </c>
      <c r="AK25" s="21"/>
      <c r="AL25" s="21"/>
    </row>
    <row r="26" spans="1:38" ht="14.45" customHeight="1" x14ac:dyDescent="0.25">
      <c r="A26" s="77">
        <v>0</v>
      </c>
      <c r="B26" s="109">
        <v>19</v>
      </c>
      <c r="C26" s="110">
        <v>2046008.5859283716</v>
      </c>
      <c r="D26" s="110">
        <v>646808.86664973327</v>
      </c>
      <c r="E26" s="3"/>
      <c r="F26" s="109">
        <v>0.51816000000000006</v>
      </c>
      <c r="G26" s="109">
        <v>0.47760000000000002</v>
      </c>
      <c r="H26" s="109">
        <v>0.49340000000000001</v>
      </c>
      <c r="I26" s="109">
        <v>0.44900000000000001</v>
      </c>
      <c r="J26" s="109">
        <v>0.53200000000000003</v>
      </c>
      <c r="K26" s="109">
        <v>0.52110000000000001</v>
      </c>
      <c r="L26" s="109">
        <v>0.52290000000000003</v>
      </c>
      <c r="M26" s="109">
        <v>0.53749999999999998</v>
      </c>
      <c r="Q26" s="23">
        <f t="shared" si="11"/>
        <v>4.056000000000004E-2</v>
      </c>
      <c r="R26" s="23">
        <f t="shared" si="15"/>
        <v>2.476000000000006E-2</v>
      </c>
      <c r="S26" s="23">
        <f t="shared" si="15"/>
        <v>6.9160000000000055E-2</v>
      </c>
      <c r="T26" s="23">
        <f t="shared" si="15"/>
        <v>-1.3839999999999963E-2</v>
      </c>
      <c r="U26" s="23">
        <f t="shared" si="15"/>
        <v>-2.9399999999999427E-3</v>
      </c>
      <c r="V26" s="23">
        <f t="shared" si="15"/>
        <v>-4.7399999999999665E-3</v>
      </c>
      <c r="W26" s="23">
        <f t="shared" si="15"/>
        <v>-1.9339999999999913E-2</v>
      </c>
      <c r="X26" s="23">
        <f t="shared" si="15"/>
        <v>0.51816000000000006</v>
      </c>
      <c r="Y26" s="23">
        <f t="shared" si="15"/>
        <v>0.51816000000000006</v>
      </c>
      <c r="AA26" s="23">
        <f t="shared" si="14"/>
        <v>4.056000000000004E-2</v>
      </c>
      <c r="AB26" s="23">
        <f t="shared" si="14"/>
        <v>2.476000000000006E-2</v>
      </c>
      <c r="AC26" s="23">
        <f t="shared" si="14"/>
        <v>6.9160000000000055E-2</v>
      </c>
      <c r="AD26" s="23">
        <f t="shared" si="14"/>
        <v>1.3839999999999963E-2</v>
      </c>
      <c r="AE26" s="23">
        <f t="shared" si="16"/>
        <v>2.9399999999999427E-3</v>
      </c>
      <c r="AF26" s="23">
        <f t="shared" si="17"/>
        <v>4.7399999999999665E-3</v>
      </c>
      <c r="AG26" s="23">
        <f t="shared" si="18"/>
        <v>1.9339999999999913E-2</v>
      </c>
      <c r="AH26" s="23">
        <f t="shared" si="19"/>
        <v>0.51816000000000006</v>
      </c>
      <c r="AI26" s="23">
        <f t="shared" si="20"/>
        <v>0.51816000000000006</v>
      </c>
      <c r="AK26" s="21"/>
      <c r="AL26" s="21"/>
    </row>
    <row r="27" spans="1:38" ht="14.45" customHeight="1" x14ac:dyDescent="0.25">
      <c r="A27" s="77">
        <v>0</v>
      </c>
      <c r="B27" s="109">
        <v>21</v>
      </c>
      <c r="C27" s="110">
        <v>2045992.5372618744</v>
      </c>
      <c r="D27" s="110">
        <v>646819.59258318506</v>
      </c>
      <c r="E27" s="3"/>
      <c r="F27" s="109">
        <v>0.46939200000000003</v>
      </c>
      <c r="G27" s="109">
        <v>0.59109999999999996</v>
      </c>
      <c r="H27" s="109">
        <v>0.5988</v>
      </c>
      <c r="I27" s="109">
        <v>0.56689999999999996</v>
      </c>
      <c r="J27" s="109">
        <v>0.60189999999999999</v>
      </c>
      <c r="K27" s="109">
        <v>0.61499999999999999</v>
      </c>
      <c r="L27" s="109">
        <v>0.6149</v>
      </c>
      <c r="M27" s="109">
        <v>0.62970000000000004</v>
      </c>
      <c r="Q27" s="23">
        <f t="shared" si="11"/>
        <v>-0.12170799999999993</v>
      </c>
      <c r="R27" s="23">
        <f t="shared" si="15"/>
        <v>-0.12940799999999997</v>
      </c>
      <c r="S27" s="23">
        <f t="shared" si="15"/>
        <v>-9.7507999999999928E-2</v>
      </c>
      <c r="T27" s="23">
        <f t="shared" si="15"/>
        <v>-0.13250799999999996</v>
      </c>
      <c r="U27" s="23">
        <f t="shared" si="15"/>
        <v>-0.14560799999999996</v>
      </c>
      <c r="V27" s="23">
        <f t="shared" si="15"/>
        <v>-0.14550799999999997</v>
      </c>
      <c r="W27" s="23">
        <f t="shared" si="15"/>
        <v>-0.16030800000000001</v>
      </c>
      <c r="X27" s="23">
        <f t="shared" si="15"/>
        <v>0.46939200000000003</v>
      </c>
      <c r="Y27" s="23">
        <f t="shared" si="15"/>
        <v>0.46939200000000003</v>
      </c>
      <c r="AA27" s="23">
        <f t="shared" si="14"/>
        <v>0.12170799999999993</v>
      </c>
      <c r="AB27" s="23">
        <f t="shared" si="14"/>
        <v>0.12940799999999997</v>
      </c>
      <c r="AC27" s="23">
        <f t="shared" si="14"/>
        <v>9.7507999999999928E-2</v>
      </c>
      <c r="AD27" s="23">
        <f t="shared" si="14"/>
        <v>0.13250799999999996</v>
      </c>
      <c r="AE27" s="23">
        <f t="shared" si="16"/>
        <v>0.14560799999999996</v>
      </c>
      <c r="AF27" s="23">
        <f t="shared" si="17"/>
        <v>0.14550799999999997</v>
      </c>
      <c r="AG27" s="23">
        <f t="shared" si="18"/>
        <v>0.16030800000000001</v>
      </c>
      <c r="AH27" s="23">
        <f t="shared" si="19"/>
        <v>0.46939200000000003</v>
      </c>
      <c r="AI27" s="23">
        <f t="shared" si="20"/>
        <v>0.46939200000000003</v>
      </c>
      <c r="AK27" s="21"/>
      <c r="AL27" s="21"/>
    </row>
    <row r="28" spans="1:38" ht="14.45" customHeight="1" x14ac:dyDescent="0.25">
      <c r="A28" s="77">
        <v>0</v>
      </c>
      <c r="B28" s="109">
        <v>22</v>
      </c>
      <c r="C28" s="110">
        <v>2045974.6591821183</v>
      </c>
      <c r="D28" s="110">
        <v>646814.66060452117</v>
      </c>
      <c r="E28" s="3"/>
      <c r="F28" s="109">
        <v>0.64922400000000002</v>
      </c>
      <c r="G28" s="109">
        <v>1.1576</v>
      </c>
      <c r="H28" s="109">
        <v>1.3190999999999999</v>
      </c>
      <c r="I28" s="109">
        <v>0.91679999999999995</v>
      </c>
      <c r="J28" s="109">
        <v>1.5923</v>
      </c>
      <c r="K28" s="109">
        <v>1.2128000000000001</v>
      </c>
      <c r="L28" s="109">
        <v>1.2616000000000001</v>
      </c>
      <c r="M28" s="109">
        <v>1.65</v>
      </c>
      <c r="P28" s="41"/>
      <c r="Q28" s="23">
        <f t="shared" si="11"/>
        <v>-0.50837599999999994</v>
      </c>
      <c r="R28" s="23">
        <f t="shared" si="15"/>
        <v>-0.66987599999999992</v>
      </c>
      <c r="S28" s="23">
        <f t="shared" si="15"/>
        <v>-0.26757599999999993</v>
      </c>
      <c r="T28" s="23">
        <f t="shared" si="15"/>
        <v>-0.94307600000000003</v>
      </c>
      <c r="U28" s="23">
        <f t="shared" si="15"/>
        <v>-0.56357600000000008</v>
      </c>
      <c r="V28" s="23">
        <f t="shared" si="15"/>
        <v>-0.61237600000000003</v>
      </c>
      <c r="W28" s="23">
        <f t="shared" si="15"/>
        <v>-1.0007759999999999</v>
      </c>
      <c r="X28" s="23">
        <f t="shared" si="15"/>
        <v>0.64922400000000002</v>
      </c>
      <c r="Y28" s="23">
        <f t="shared" si="15"/>
        <v>0.64922400000000002</v>
      </c>
      <c r="AA28" s="23">
        <f t="shared" si="14"/>
        <v>0.50837599999999994</v>
      </c>
      <c r="AB28" s="23">
        <f t="shared" si="14"/>
        <v>0.66987599999999992</v>
      </c>
      <c r="AC28" s="23">
        <f t="shared" si="14"/>
        <v>0.26757599999999993</v>
      </c>
      <c r="AD28" s="23">
        <f t="shared" si="14"/>
        <v>0.94307600000000003</v>
      </c>
      <c r="AE28" s="23">
        <f t="shared" si="16"/>
        <v>0.56357600000000008</v>
      </c>
      <c r="AF28" s="23">
        <f t="shared" si="17"/>
        <v>0.61237600000000003</v>
      </c>
      <c r="AG28" s="23">
        <f t="shared" si="18"/>
        <v>1.0007759999999999</v>
      </c>
      <c r="AH28" s="23">
        <f t="shared" si="19"/>
        <v>0.64922400000000002</v>
      </c>
      <c r="AI28" s="23">
        <f t="shared" si="20"/>
        <v>0.64922400000000002</v>
      </c>
      <c r="AK28" s="21"/>
      <c r="AL28" s="21"/>
    </row>
    <row r="29" spans="1:38" ht="14.45" customHeight="1" x14ac:dyDescent="0.25">
      <c r="A29" s="77">
        <v>0</v>
      </c>
      <c r="B29" s="109">
        <v>24</v>
      </c>
      <c r="C29" s="110">
        <v>2045951.1931927863</v>
      </c>
      <c r="D29" s="110">
        <v>646805.94086868165</v>
      </c>
      <c r="E29" s="108"/>
      <c r="F29" s="109">
        <v>0.78638400000000008</v>
      </c>
      <c r="G29" s="109">
        <v>1.0472999999999999</v>
      </c>
      <c r="H29" s="109">
        <v>1.1095999999999999</v>
      </c>
      <c r="I29" s="109">
        <v>0.96879999999999999</v>
      </c>
      <c r="J29" s="109">
        <v>1.2905</v>
      </c>
      <c r="K29" s="109">
        <v>1.0513999999999999</v>
      </c>
      <c r="L29" s="109">
        <v>1.1027</v>
      </c>
      <c r="M29" s="109">
        <v>1.2839</v>
      </c>
      <c r="Q29" s="23">
        <f t="shared" si="11"/>
        <v>-0.26091599999999981</v>
      </c>
      <c r="R29" s="23">
        <f t="shared" si="15"/>
        <v>-0.32321599999999984</v>
      </c>
      <c r="S29" s="23">
        <f t="shared" si="15"/>
        <v>-0.18241599999999991</v>
      </c>
      <c r="T29" s="23">
        <f t="shared" si="15"/>
        <v>-0.5041159999999999</v>
      </c>
      <c r="U29" s="23">
        <f t="shared" si="15"/>
        <v>-0.26501599999999981</v>
      </c>
      <c r="V29" s="23">
        <f t="shared" si="15"/>
        <v>-0.31631599999999993</v>
      </c>
      <c r="W29" s="23">
        <f t="shared" si="15"/>
        <v>-0.49751599999999996</v>
      </c>
      <c r="X29" s="23">
        <f t="shared" si="15"/>
        <v>0.78638400000000008</v>
      </c>
      <c r="Y29" s="23">
        <f t="shared" si="15"/>
        <v>0.78638400000000008</v>
      </c>
      <c r="AA29" s="23">
        <f t="shared" si="14"/>
        <v>0.26091599999999981</v>
      </c>
      <c r="AB29" s="23">
        <f t="shared" si="14"/>
        <v>0.32321599999999984</v>
      </c>
      <c r="AC29" s="23">
        <f t="shared" si="14"/>
        <v>0.18241599999999991</v>
      </c>
      <c r="AD29" s="23">
        <f t="shared" si="14"/>
        <v>0.5041159999999999</v>
      </c>
      <c r="AE29" s="23">
        <f t="shared" si="16"/>
        <v>0.26501599999999981</v>
      </c>
      <c r="AF29" s="23">
        <f t="shared" si="17"/>
        <v>0.31631599999999993</v>
      </c>
      <c r="AG29" s="23">
        <f t="shared" si="18"/>
        <v>0.49751599999999996</v>
      </c>
      <c r="AH29" s="23">
        <f t="shared" si="19"/>
        <v>0.78638400000000008</v>
      </c>
      <c r="AI29" s="23">
        <f t="shared" si="20"/>
        <v>0.78638400000000008</v>
      </c>
      <c r="AK29" s="21"/>
      <c r="AL29" s="21"/>
    </row>
    <row r="30" spans="1:38" ht="14.45" customHeight="1" x14ac:dyDescent="0.25">
      <c r="A30" s="77">
        <v>0</v>
      </c>
      <c r="B30" s="109">
        <v>25</v>
      </c>
      <c r="C30" s="110">
        <v>2045939.9826263653</v>
      </c>
      <c r="D30" s="110">
        <v>646802.4048768098</v>
      </c>
      <c r="E30" s="108"/>
      <c r="F30" s="109">
        <v>0.81991199999999997</v>
      </c>
      <c r="G30" s="109">
        <v>1.76</v>
      </c>
      <c r="H30" s="109">
        <v>1.762</v>
      </c>
      <c r="I30" s="109">
        <v>1.6034999999999999</v>
      </c>
      <c r="J30" s="109">
        <v>1.7786999999999999</v>
      </c>
      <c r="K30" s="109">
        <v>1.7397</v>
      </c>
      <c r="L30" s="109">
        <v>1.704</v>
      </c>
      <c r="M30" s="109">
        <v>1.6137999999999999</v>
      </c>
      <c r="Q30" s="23">
        <f t="shared" si="11"/>
        <v>-0.94008800000000003</v>
      </c>
      <c r="R30" s="23">
        <f t="shared" si="15"/>
        <v>-0.94208800000000004</v>
      </c>
      <c r="S30" s="23">
        <f t="shared" si="15"/>
        <v>-0.78358799999999995</v>
      </c>
      <c r="T30" s="23">
        <f t="shared" si="15"/>
        <v>-0.95878799999999997</v>
      </c>
      <c r="U30" s="23">
        <f t="shared" si="15"/>
        <v>-0.91978800000000005</v>
      </c>
      <c r="V30" s="23">
        <f t="shared" si="15"/>
        <v>-0.88408799999999998</v>
      </c>
      <c r="W30" s="23">
        <f t="shared" si="15"/>
        <v>-0.79388799999999993</v>
      </c>
      <c r="X30" s="23">
        <f t="shared" si="15"/>
        <v>0.81991199999999997</v>
      </c>
      <c r="Y30" s="23">
        <f t="shared" si="15"/>
        <v>0.81991199999999997</v>
      </c>
      <c r="AA30" s="23">
        <f t="shared" si="14"/>
        <v>0.94008800000000003</v>
      </c>
      <c r="AB30" s="23">
        <f t="shared" si="14"/>
        <v>0.94208800000000004</v>
      </c>
      <c r="AC30" s="23">
        <f t="shared" si="14"/>
        <v>0.78358799999999995</v>
      </c>
      <c r="AD30" s="23">
        <f t="shared" si="14"/>
        <v>0.95878799999999997</v>
      </c>
      <c r="AE30" s="23">
        <f t="shared" si="16"/>
        <v>0.91978800000000005</v>
      </c>
      <c r="AF30" s="23">
        <f t="shared" si="17"/>
        <v>0.88408799999999998</v>
      </c>
      <c r="AG30" s="23">
        <f t="shared" si="18"/>
        <v>0.79388799999999993</v>
      </c>
      <c r="AH30" s="23">
        <f t="shared" si="19"/>
        <v>0.81991199999999997</v>
      </c>
      <c r="AI30" s="23">
        <f t="shared" si="20"/>
        <v>0.81991199999999997</v>
      </c>
      <c r="AK30" s="21"/>
      <c r="AL30" s="21"/>
    </row>
    <row r="31" spans="1:38" ht="14.45" customHeight="1" x14ac:dyDescent="0.25">
      <c r="A31" s="77">
        <v>0</v>
      </c>
      <c r="B31" s="109">
        <v>26</v>
      </c>
      <c r="C31" s="110">
        <v>2045895.7898907799</v>
      </c>
      <c r="D31" s="110">
        <v>646793.56047752104</v>
      </c>
      <c r="E31" s="108"/>
      <c r="F31" s="109">
        <v>0.55473600000000001</v>
      </c>
      <c r="G31" s="109">
        <v>0.62860000000000005</v>
      </c>
      <c r="H31" s="109">
        <v>0.63749999999999996</v>
      </c>
      <c r="I31" s="109">
        <v>0.59730000000000005</v>
      </c>
      <c r="J31" s="109">
        <v>0.69079999999999997</v>
      </c>
      <c r="K31" s="109">
        <v>0.60370000000000001</v>
      </c>
      <c r="L31" s="109">
        <v>0.62549999999999994</v>
      </c>
      <c r="M31" s="109">
        <v>0.61829999999999996</v>
      </c>
      <c r="Q31" s="23">
        <f t="shared" si="11"/>
        <v>-7.3864000000000041E-2</v>
      </c>
      <c r="R31" s="23">
        <f t="shared" si="15"/>
        <v>-8.2763999999999949E-2</v>
      </c>
      <c r="S31" s="23">
        <f t="shared" si="15"/>
        <v>-4.2564000000000046E-2</v>
      </c>
      <c r="T31" s="23">
        <f t="shared" si="15"/>
        <v>-0.13606399999999996</v>
      </c>
      <c r="U31" s="23">
        <f t="shared" si="15"/>
        <v>-4.8964000000000008E-2</v>
      </c>
      <c r="V31" s="23">
        <f t="shared" si="15"/>
        <v>-7.0763999999999938E-2</v>
      </c>
      <c r="W31" s="23">
        <f t="shared" si="15"/>
        <v>-6.3563999999999954E-2</v>
      </c>
      <c r="X31" s="23">
        <f t="shared" si="15"/>
        <v>0.55473600000000001</v>
      </c>
      <c r="Y31" s="23">
        <f t="shared" si="15"/>
        <v>0.55473600000000001</v>
      </c>
      <c r="AA31" s="23">
        <f t="shared" si="14"/>
        <v>7.3864000000000041E-2</v>
      </c>
      <c r="AB31" s="23">
        <f t="shared" si="14"/>
        <v>8.2763999999999949E-2</v>
      </c>
      <c r="AC31" s="23">
        <f t="shared" si="14"/>
        <v>4.2564000000000046E-2</v>
      </c>
      <c r="AD31" s="23">
        <f t="shared" si="14"/>
        <v>0.13606399999999996</v>
      </c>
      <c r="AE31" s="23">
        <f t="shared" si="16"/>
        <v>4.8964000000000008E-2</v>
      </c>
      <c r="AF31" s="23">
        <f t="shared" si="17"/>
        <v>7.0763999999999938E-2</v>
      </c>
      <c r="AG31" s="23">
        <f t="shared" si="18"/>
        <v>6.3563999999999954E-2</v>
      </c>
      <c r="AH31" s="23">
        <f t="shared" si="19"/>
        <v>0.55473600000000001</v>
      </c>
      <c r="AI31" s="23">
        <f t="shared" si="20"/>
        <v>0.55473600000000001</v>
      </c>
      <c r="AK31" s="21"/>
      <c r="AL31" s="21"/>
    </row>
    <row r="32" spans="1:38" ht="14.45" customHeight="1" x14ac:dyDescent="0.25">
      <c r="A32" s="77">
        <v>0</v>
      </c>
      <c r="B32" s="109">
        <v>27</v>
      </c>
      <c r="C32" s="110">
        <v>2045884.7015494031</v>
      </c>
      <c r="D32" s="110">
        <v>646793.84455168911</v>
      </c>
      <c r="E32" s="108"/>
      <c r="F32" s="109">
        <v>0.71323199999999998</v>
      </c>
      <c r="G32" s="109">
        <v>0.76980000000000004</v>
      </c>
      <c r="H32" s="109">
        <v>0.80179999999999996</v>
      </c>
      <c r="I32" s="109">
        <v>0.70140000000000002</v>
      </c>
      <c r="J32" s="109">
        <v>0.74050000000000005</v>
      </c>
      <c r="K32" s="109">
        <v>0.745</v>
      </c>
      <c r="L32" s="109">
        <v>0.73560000000000003</v>
      </c>
      <c r="M32" s="109">
        <v>0.73599999999999999</v>
      </c>
      <c r="Q32" s="23">
        <f t="shared" si="11"/>
        <v>-5.6568000000000063E-2</v>
      </c>
      <c r="R32" s="23">
        <f t="shared" si="15"/>
        <v>-8.856799999999998E-2</v>
      </c>
      <c r="S32" s="23">
        <f t="shared" si="15"/>
        <v>1.1831999999999954E-2</v>
      </c>
      <c r="T32" s="23">
        <f t="shared" si="15"/>
        <v>-2.726800000000007E-2</v>
      </c>
      <c r="U32" s="23">
        <f t="shared" si="15"/>
        <v>-3.1768000000000018E-2</v>
      </c>
      <c r="V32" s="23">
        <f t="shared" si="15"/>
        <v>-2.2368000000000055E-2</v>
      </c>
      <c r="W32" s="23">
        <f t="shared" si="15"/>
        <v>-2.276800000000001E-2</v>
      </c>
      <c r="X32" s="23">
        <f t="shared" si="15"/>
        <v>0.71323199999999998</v>
      </c>
      <c r="Y32" s="23">
        <f t="shared" si="15"/>
        <v>0.71323199999999998</v>
      </c>
      <c r="AA32" s="23">
        <f t="shared" si="14"/>
        <v>5.6568000000000063E-2</v>
      </c>
      <c r="AB32" s="23">
        <f t="shared" si="14"/>
        <v>8.856799999999998E-2</v>
      </c>
      <c r="AC32" s="23">
        <f t="shared" si="14"/>
        <v>1.1831999999999954E-2</v>
      </c>
      <c r="AD32" s="23">
        <f t="shared" si="14"/>
        <v>2.726800000000007E-2</v>
      </c>
      <c r="AE32" s="23">
        <f t="shared" si="16"/>
        <v>3.1768000000000018E-2</v>
      </c>
      <c r="AF32" s="23">
        <f t="shared" si="17"/>
        <v>2.2368000000000055E-2</v>
      </c>
      <c r="AG32" s="23">
        <f t="shared" si="18"/>
        <v>2.276800000000001E-2</v>
      </c>
      <c r="AH32" s="23">
        <f t="shared" si="19"/>
        <v>0.71323199999999998</v>
      </c>
      <c r="AI32" s="23">
        <f t="shared" si="20"/>
        <v>0.71323199999999998</v>
      </c>
      <c r="AK32" s="21"/>
      <c r="AL32" s="21"/>
    </row>
    <row r="33" spans="1:38" ht="14.45" customHeight="1" x14ac:dyDescent="0.25">
      <c r="A33" s="77">
        <v>0</v>
      </c>
      <c r="B33" s="109">
        <v>28</v>
      </c>
      <c r="C33" s="110">
        <v>2045874.0426720853</v>
      </c>
      <c r="D33" s="110">
        <v>646793.82931165863</v>
      </c>
      <c r="E33" s="108"/>
      <c r="F33" s="109">
        <v>0.65836800000000006</v>
      </c>
      <c r="G33" s="109">
        <v>0.78239999999999998</v>
      </c>
      <c r="H33" s="109">
        <v>0.81679999999999997</v>
      </c>
      <c r="I33" s="109">
        <v>0.70799999999999996</v>
      </c>
      <c r="J33" s="109">
        <v>0.96850000000000003</v>
      </c>
      <c r="K33" s="109">
        <v>0.76580000000000004</v>
      </c>
      <c r="L33" s="109">
        <v>0.753</v>
      </c>
      <c r="M33" s="109">
        <v>0.75670000000000004</v>
      </c>
      <c r="Q33" s="23">
        <f t="shared" si="11"/>
        <v>-0.12403199999999992</v>
      </c>
      <c r="R33" s="23">
        <f t="shared" si="15"/>
        <v>-0.15843199999999991</v>
      </c>
      <c r="S33" s="23">
        <f t="shared" si="15"/>
        <v>-4.9631999999999898E-2</v>
      </c>
      <c r="T33" s="23">
        <f t="shared" si="15"/>
        <v>-0.31013199999999996</v>
      </c>
      <c r="U33" s="23">
        <f t="shared" si="15"/>
        <v>-0.10743199999999997</v>
      </c>
      <c r="V33" s="23">
        <f t="shared" si="15"/>
        <v>-9.4631999999999938E-2</v>
      </c>
      <c r="W33" s="23">
        <f t="shared" si="15"/>
        <v>-9.8331999999999975E-2</v>
      </c>
      <c r="X33" s="23">
        <f t="shared" si="15"/>
        <v>0.65836800000000006</v>
      </c>
      <c r="Y33" s="23">
        <f t="shared" si="15"/>
        <v>0.65836800000000006</v>
      </c>
      <c r="AA33" s="23">
        <f t="shared" si="14"/>
        <v>0.12403199999999992</v>
      </c>
      <c r="AB33" s="23">
        <f t="shared" si="14"/>
        <v>0.15843199999999991</v>
      </c>
      <c r="AC33" s="23">
        <f t="shared" si="14"/>
        <v>4.9631999999999898E-2</v>
      </c>
      <c r="AD33" s="23">
        <f t="shared" si="14"/>
        <v>0.31013199999999996</v>
      </c>
      <c r="AE33" s="23">
        <f t="shared" si="16"/>
        <v>0.10743199999999997</v>
      </c>
      <c r="AF33" s="23">
        <f t="shared" si="17"/>
        <v>9.4631999999999938E-2</v>
      </c>
      <c r="AG33" s="23">
        <f t="shared" si="18"/>
        <v>9.8331999999999975E-2</v>
      </c>
      <c r="AH33" s="23">
        <f t="shared" si="19"/>
        <v>0.65836800000000006</v>
      </c>
      <c r="AI33" s="23">
        <f t="shared" si="20"/>
        <v>0.65836800000000006</v>
      </c>
      <c r="AK33" s="21"/>
      <c r="AL33" s="21"/>
    </row>
    <row r="34" spans="1:38" ht="14.45" customHeight="1" x14ac:dyDescent="0.25">
      <c r="A34" s="77">
        <v>0</v>
      </c>
      <c r="B34" s="109">
        <v>29</v>
      </c>
      <c r="C34" s="110">
        <v>2045862.5839979681</v>
      </c>
      <c r="D34" s="110">
        <v>646793.29408178804</v>
      </c>
      <c r="E34" s="108"/>
      <c r="F34" s="109">
        <v>0.59740800000000005</v>
      </c>
      <c r="G34" s="109">
        <v>0.88739999999999997</v>
      </c>
      <c r="H34" s="109">
        <v>0.9405</v>
      </c>
      <c r="I34" s="109">
        <v>0.78859999999999997</v>
      </c>
      <c r="J34" s="109">
        <v>0.98350000000000004</v>
      </c>
      <c r="K34" s="109">
        <v>0.88300000000000001</v>
      </c>
      <c r="L34" s="109">
        <v>0.88180000000000003</v>
      </c>
      <c r="M34" s="109">
        <v>0.88319999999999999</v>
      </c>
      <c r="Q34" s="23">
        <f t="shared" si="11"/>
        <v>-0.28999199999999992</v>
      </c>
      <c r="R34" s="23">
        <f t="shared" si="15"/>
        <v>-0.34309199999999995</v>
      </c>
      <c r="S34" s="23">
        <f t="shared" si="15"/>
        <v>-0.19119199999999992</v>
      </c>
      <c r="T34" s="23">
        <f t="shared" si="15"/>
        <v>-0.38609199999999999</v>
      </c>
      <c r="U34" s="23">
        <f t="shared" si="15"/>
        <v>-0.28559199999999996</v>
      </c>
      <c r="V34" s="23">
        <f t="shared" si="15"/>
        <v>-0.28439199999999998</v>
      </c>
      <c r="W34" s="23">
        <f t="shared" si="15"/>
        <v>-0.28579199999999993</v>
      </c>
      <c r="X34" s="23">
        <f t="shared" si="15"/>
        <v>0.59740800000000005</v>
      </c>
      <c r="Y34" s="23">
        <f t="shared" si="15"/>
        <v>0.59740800000000005</v>
      </c>
      <c r="AA34" s="23">
        <f t="shared" si="14"/>
        <v>0.28999199999999992</v>
      </c>
      <c r="AB34" s="23">
        <f t="shared" si="14"/>
        <v>0.34309199999999995</v>
      </c>
      <c r="AC34" s="23">
        <f t="shared" si="14"/>
        <v>0.19119199999999992</v>
      </c>
      <c r="AD34" s="23">
        <f t="shared" si="14"/>
        <v>0.38609199999999999</v>
      </c>
      <c r="AE34" s="23">
        <f t="shared" si="16"/>
        <v>0.28559199999999996</v>
      </c>
      <c r="AF34" s="23">
        <f t="shared" si="17"/>
        <v>0.28439199999999998</v>
      </c>
      <c r="AG34" s="23">
        <f t="shared" si="18"/>
        <v>0.28579199999999993</v>
      </c>
      <c r="AH34" s="23">
        <f t="shared" si="19"/>
        <v>0.59740800000000005</v>
      </c>
      <c r="AI34" s="23">
        <f t="shared" si="20"/>
        <v>0.59740800000000005</v>
      </c>
      <c r="AK34" s="21"/>
      <c r="AL34" s="21"/>
    </row>
    <row r="35" spans="1:38" ht="14.45" customHeight="1" x14ac:dyDescent="0.25">
      <c r="A35" s="77">
        <v>0</v>
      </c>
      <c r="B35" s="109">
        <v>30</v>
      </c>
      <c r="C35" s="110">
        <v>2045855.4202692404</v>
      </c>
      <c r="D35" s="110">
        <v>646791.37810515624</v>
      </c>
      <c r="E35" s="108"/>
      <c r="F35" s="109">
        <v>0.96926400000000013</v>
      </c>
      <c r="G35" s="109">
        <v>0.94620000000000004</v>
      </c>
      <c r="H35" s="109">
        <v>1.0053000000000001</v>
      </c>
      <c r="I35" s="109">
        <v>0.84609999999999996</v>
      </c>
      <c r="J35" s="109">
        <v>1.121</v>
      </c>
      <c r="K35" s="109">
        <v>0.95899999999999996</v>
      </c>
      <c r="L35" s="109">
        <v>0.95760000000000001</v>
      </c>
      <c r="M35" s="109">
        <v>0.95809999999999995</v>
      </c>
      <c r="Q35" s="23">
        <f t="shared" si="11"/>
        <v>2.3064000000000084E-2</v>
      </c>
      <c r="R35" s="23">
        <f t="shared" si="15"/>
        <v>-3.6035999999999957E-2</v>
      </c>
      <c r="S35" s="23">
        <f t="shared" si="15"/>
        <v>0.12316400000000016</v>
      </c>
      <c r="T35" s="23">
        <f t="shared" si="15"/>
        <v>-0.15173599999999987</v>
      </c>
      <c r="U35" s="23">
        <f t="shared" si="15"/>
        <v>1.0264000000000162E-2</v>
      </c>
      <c r="V35" s="23">
        <f t="shared" si="15"/>
        <v>1.1664000000000119E-2</v>
      </c>
      <c r="W35" s="23">
        <f t="shared" si="15"/>
        <v>1.1164000000000174E-2</v>
      </c>
      <c r="X35" s="23">
        <f t="shared" si="15"/>
        <v>0.96926400000000013</v>
      </c>
      <c r="Y35" s="23">
        <f t="shared" si="15"/>
        <v>0.96926400000000013</v>
      </c>
      <c r="AA35" s="23">
        <f t="shared" si="14"/>
        <v>2.3064000000000084E-2</v>
      </c>
      <c r="AB35" s="23">
        <f t="shared" si="14"/>
        <v>3.6035999999999957E-2</v>
      </c>
      <c r="AC35" s="23">
        <f t="shared" si="14"/>
        <v>0.12316400000000016</v>
      </c>
      <c r="AD35" s="23">
        <f t="shared" si="14"/>
        <v>0.15173599999999987</v>
      </c>
      <c r="AE35" s="23">
        <f t="shared" si="16"/>
        <v>1.0264000000000162E-2</v>
      </c>
      <c r="AF35" s="23">
        <f t="shared" si="17"/>
        <v>1.1664000000000119E-2</v>
      </c>
      <c r="AG35" s="23">
        <f t="shared" si="18"/>
        <v>1.1164000000000174E-2</v>
      </c>
      <c r="AH35" s="23">
        <f t="shared" si="19"/>
        <v>0.96926400000000013</v>
      </c>
      <c r="AI35" s="23">
        <f t="shared" si="20"/>
        <v>0.96926400000000013</v>
      </c>
      <c r="AK35" s="21"/>
      <c r="AL35" s="21"/>
    </row>
    <row r="36" spans="1:38" ht="14.45" customHeight="1" x14ac:dyDescent="0.25">
      <c r="A36" s="77">
        <v>0</v>
      </c>
      <c r="B36" s="109">
        <v>31</v>
      </c>
      <c r="C36" s="111">
        <v>2045847.2711201424</v>
      </c>
      <c r="D36" s="111">
        <v>646791.62316484633</v>
      </c>
      <c r="E36" s="108"/>
      <c r="F36" s="109">
        <v>0.65532000000000001</v>
      </c>
      <c r="G36" s="109">
        <v>0.79930000000000001</v>
      </c>
      <c r="H36" s="109">
        <v>0.85550000000000004</v>
      </c>
      <c r="I36" s="109">
        <v>0.70909999999999995</v>
      </c>
      <c r="J36" s="109">
        <v>0.9718</v>
      </c>
      <c r="K36" s="109">
        <v>0.80489999999999995</v>
      </c>
      <c r="L36" s="109">
        <v>0.80400000000000005</v>
      </c>
      <c r="M36" s="109">
        <v>0.80269999999999997</v>
      </c>
      <c r="Q36" s="23">
        <f t="shared" si="11"/>
        <v>-0.14398</v>
      </c>
      <c r="R36" s="23">
        <f t="shared" si="15"/>
        <v>-0.20018000000000002</v>
      </c>
      <c r="S36" s="23">
        <f t="shared" si="15"/>
        <v>-5.3779999999999939E-2</v>
      </c>
      <c r="T36" s="23">
        <f t="shared" si="15"/>
        <v>-0.31647999999999998</v>
      </c>
      <c r="U36" s="23">
        <f t="shared" si="15"/>
        <v>-0.14957999999999994</v>
      </c>
      <c r="V36" s="23">
        <f t="shared" si="15"/>
        <v>-0.14868000000000003</v>
      </c>
      <c r="W36" s="23">
        <f t="shared" si="15"/>
        <v>-0.14737999999999996</v>
      </c>
      <c r="X36" s="23">
        <f t="shared" si="15"/>
        <v>0.65532000000000001</v>
      </c>
      <c r="Y36" s="23">
        <f t="shared" si="15"/>
        <v>0.65532000000000001</v>
      </c>
      <c r="AA36" s="23">
        <f t="shared" si="14"/>
        <v>0.14398</v>
      </c>
      <c r="AB36" s="23">
        <f t="shared" si="14"/>
        <v>0.20018000000000002</v>
      </c>
      <c r="AC36" s="23">
        <f t="shared" si="14"/>
        <v>5.3779999999999939E-2</v>
      </c>
      <c r="AD36" s="23">
        <f t="shared" si="14"/>
        <v>0.31647999999999998</v>
      </c>
      <c r="AE36" s="23">
        <f t="shared" si="16"/>
        <v>0.14957999999999994</v>
      </c>
      <c r="AF36" s="23">
        <f t="shared" si="17"/>
        <v>0.14868000000000003</v>
      </c>
      <c r="AG36" s="23">
        <f t="shared" si="18"/>
        <v>0.14737999999999996</v>
      </c>
      <c r="AH36" s="23">
        <f t="shared" si="19"/>
        <v>0.65532000000000001</v>
      </c>
      <c r="AI36" s="23">
        <f t="shared" si="20"/>
        <v>0.65532000000000001</v>
      </c>
      <c r="AK36" s="21"/>
      <c r="AL36" s="21"/>
    </row>
    <row r="37" spans="1:38" ht="14.45" customHeight="1" x14ac:dyDescent="0.25">
      <c r="A37" s="77">
        <v>0</v>
      </c>
      <c r="B37" s="109">
        <v>32</v>
      </c>
      <c r="C37" s="110">
        <v>2045818.25989332</v>
      </c>
      <c r="D37" s="110">
        <v>646789.35697231395</v>
      </c>
      <c r="E37" s="108"/>
      <c r="F37" s="109">
        <v>0.30784800000000001</v>
      </c>
      <c r="G37" s="109">
        <v>8.6499999999999994E-2</v>
      </c>
      <c r="H37" s="109">
        <v>0.17649999999999999</v>
      </c>
      <c r="I37" s="109">
        <v>0.16980000000000001</v>
      </c>
      <c r="J37" s="109">
        <v>5.2699999999999997E-2</v>
      </c>
      <c r="K37" s="109">
        <v>0.24940000000000001</v>
      </c>
      <c r="L37" s="109">
        <v>0.2452</v>
      </c>
      <c r="M37" s="109">
        <v>0.1696</v>
      </c>
      <c r="Q37" s="23">
        <f t="shared" ref="Q37" si="21">$F37-G37</f>
        <v>0.22134800000000002</v>
      </c>
      <c r="R37" s="23">
        <f t="shared" ref="R37" si="22">$F37-H37</f>
        <v>0.13134800000000002</v>
      </c>
      <c r="S37" s="23">
        <f t="shared" ref="S37" si="23">$F37-I37</f>
        <v>0.138048</v>
      </c>
      <c r="T37" s="23">
        <f t="shared" ref="T37" si="24">$F37-J37</f>
        <v>0.25514800000000004</v>
      </c>
      <c r="U37" s="23">
        <f t="shared" ref="U37" si="25">$F37-K37</f>
        <v>5.8448E-2</v>
      </c>
      <c r="V37" s="23">
        <f t="shared" ref="V37" si="26">$F37-L37</f>
        <v>6.2648000000000009E-2</v>
      </c>
      <c r="W37" s="23">
        <f t="shared" ref="W37" si="27">$F37-M37</f>
        <v>0.13824800000000001</v>
      </c>
      <c r="X37" s="23">
        <f t="shared" ref="X37" si="28">$F37-N37</f>
        <v>0.30784800000000001</v>
      </c>
      <c r="Y37" s="23">
        <f t="shared" ref="Y37" si="29">$F37-O37</f>
        <v>0.30784800000000001</v>
      </c>
      <c r="AA37" s="23">
        <f t="shared" ref="AA37" si="30">ABS(Q37)</f>
        <v>0.22134800000000002</v>
      </c>
      <c r="AB37" s="23">
        <f t="shared" ref="AB37" si="31">ABS(R37)</f>
        <v>0.13134800000000002</v>
      </c>
      <c r="AC37" s="23">
        <f t="shared" ref="AC37" si="32">ABS(S37)</f>
        <v>0.138048</v>
      </c>
      <c r="AD37" s="23">
        <f t="shared" ref="AD37" si="33">ABS(T37)</f>
        <v>0.25514800000000004</v>
      </c>
      <c r="AE37" s="23">
        <f t="shared" ref="AE37" si="34">ABS(U37)</f>
        <v>5.8448E-2</v>
      </c>
      <c r="AF37" s="23">
        <f t="shared" ref="AF37" si="35">ABS(V37)</f>
        <v>6.2648000000000009E-2</v>
      </c>
      <c r="AG37" s="23">
        <f t="shared" ref="AG37" si="36">ABS(W37)</f>
        <v>0.13824800000000001</v>
      </c>
      <c r="AH37" s="23">
        <f t="shared" ref="AH37" si="37">ABS(X37)</f>
        <v>0.30784800000000001</v>
      </c>
      <c r="AI37" s="23">
        <f t="shared" ref="AI37" si="38">ABS(Y37)</f>
        <v>0.30784800000000001</v>
      </c>
      <c r="AK37" s="21"/>
      <c r="AL37" s="21"/>
    </row>
    <row r="38" spans="1:38" ht="14.45" customHeight="1" x14ac:dyDescent="0.25">
      <c r="A38" s="77">
        <v>0</v>
      </c>
      <c r="B38" s="109">
        <v>33</v>
      </c>
      <c r="C38" s="110">
        <v>2045806.951485903</v>
      </c>
      <c r="D38" s="110">
        <v>646788.53157226311</v>
      </c>
      <c r="E38" s="108"/>
      <c r="F38" s="109">
        <v>0.30784800000000001</v>
      </c>
      <c r="G38" s="109">
        <v>0.34549999999999997</v>
      </c>
      <c r="H38" s="109">
        <v>0.21310000000000001</v>
      </c>
      <c r="I38" s="109">
        <v>0.36990000000000001</v>
      </c>
      <c r="J38" s="109">
        <v>7.8899999999999998E-2</v>
      </c>
      <c r="K38" s="109">
        <v>0.14119999999999999</v>
      </c>
      <c r="L38" s="109">
        <v>0.15959999999999999</v>
      </c>
      <c r="M38" s="109">
        <v>0.28199999999999997</v>
      </c>
      <c r="Q38" s="23">
        <f t="shared" ref="Q38:Q55" si="39">$F38-G38</f>
        <v>-3.7651999999999963E-2</v>
      </c>
      <c r="R38" s="23">
        <f t="shared" ref="R38:Y53" si="40">$F38-H38</f>
        <v>9.4747999999999999E-2</v>
      </c>
      <c r="S38" s="23">
        <f t="shared" si="40"/>
        <v>-6.2051999999999996E-2</v>
      </c>
      <c r="T38" s="23">
        <f t="shared" si="40"/>
        <v>0.22894800000000001</v>
      </c>
      <c r="U38" s="23">
        <f t="shared" si="40"/>
        <v>0.16664800000000002</v>
      </c>
      <c r="V38" s="23">
        <f t="shared" si="40"/>
        <v>0.14824800000000002</v>
      </c>
      <c r="W38" s="23">
        <f t="shared" si="40"/>
        <v>2.5848000000000038E-2</v>
      </c>
      <c r="X38" s="23">
        <f t="shared" si="40"/>
        <v>0.30784800000000001</v>
      </c>
      <c r="Y38" s="23">
        <f t="shared" si="40"/>
        <v>0.30784800000000001</v>
      </c>
      <c r="AA38" s="23">
        <f t="shared" si="14"/>
        <v>3.7651999999999963E-2</v>
      </c>
      <c r="AB38" s="23">
        <f t="shared" si="14"/>
        <v>9.4747999999999999E-2</v>
      </c>
      <c r="AC38" s="23">
        <f t="shared" si="14"/>
        <v>6.2051999999999996E-2</v>
      </c>
      <c r="AD38" s="23">
        <f t="shared" si="14"/>
        <v>0.22894800000000001</v>
      </c>
      <c r="AE38" s="23">
        <f t="shared" ref="AE38:AE55" si="41">ABS(U38)</f>
        <v>0.16664800000000002</v>
      </c>
      <c r="AF38" s="23">
        <f t="shared" ref="AF38:AF55" si="42">ABS(V38)</f>
        <v>0.14824800000000002</v>
      </c>
      <c r="AG38" s="23">
        <f t="shared" ref="AG38:AG55" si="43">ABS(W38)</f>
        <v>2.5848000000000038E-2</v>
      </c>
      <c r="AH38" s="23">
        <f t="shared" ref="AH38:AH55" si="44">ABS(X38)</f>
        <v>0.30784800000000001</v>
      </c>
      <c r="AI38" s="23">
        <f t="shared" ref="AI38:AI55" si="45">ABS(Y38)</f>
        <v>0.30784800000000001</v>
      </c>
      <c r="AK38" s="21"/>
      <c r="AL38" s="21"/>
    </row>
    <row r="39" spans="1:38" ht="14.45" customHeight="1" x14ac:dyDescent="0.25">
      <c r="A39" s="77">
        <v>0</v>
      </c>
      <c r="B39" s="109">
        <v>34</v>
      </c>
      <c r="C39" s="110">
        <v>2045799.185471171</v>
      </c>
      <c r="D39" s="110">
        <v>646790.59933959867</v>
      </c>
      <c r="E39" s="108"/>
      <c r="F39" s="109">
        <v>0.13411200000000001</v>
      </c>
      <c r="G39" s="109">
        <v>0.16200000000000001</v>
      </c>
      <c r="H39" s="109">
        <v>5.79E-2</v>
      </c>
      <c r="I39" s="109">
        <v>0.2334</v>
      </c>
      <c r="J39" s="109">
        <v>4.7500000000000001E-2</v>
      </c>
      <c r="K39" s="109">
        <v>0.15570000000000001</v>
      </c>
      <c r="L39" s="109">
        <v>0.16650000000000001</v>
      </c>
      <c r="M39" s="109">
        <v>3.6400000000000002E-2</v>
      </c>
      <c r="Q39" s="23">
        <f t="shared" si="39"/>
        <v>-2.7887999999999996E-2</v>
      </c>
      <c r="R39" s="23">
        <f t="shared" si="40"/>
        <v>7.6212000000000002E-2</v>
      </c>
      <c r="S39" s="23">
        <f t="shared" si="40"/>
        <v>-9.9287999999999987E-2</v>
      </c>
      <c r="T39" s="23">
        <f t="shared" si="40"/>
        <v>8.6612000000000008E-2</v>
      </c>
      <c r="U39" s="23">
        <f t="shared" si="40"/>
        <v>-2.1587999999999996E-2</v>
      </c>
      <c r="V39" s="23">
        <f t="shared" si="40"/>
        <v>-3.2388E-2</v>
      </c>
      <c r="W39" s="23">
        <f t="shared" si="40"/>
        <v>9.7712000000000007E-2</v>
      </c>
      <c r="X39" s="23">
        <f t="shared" si="40"/>
        <v>0.13411200000000001</v>
      </c>
      <c r="Y39" s="23">
        <f t="shared" si="40"/>
        <v>0.13411200000000001</v>
      </c>
      <c r="AA39" s="23">
        <f t="shared" si="14"/>
        <v>2.7887999999999996E-2</v>
      </c>
      <c r="AB39" s="23">
        <f t="shared" si="14"/>
        <v>7.6212000000000002E-2</v>
      </c>
      <c r="AC39" s="23">
        <f t="shared" si="14"/>
        <v>9.9287999999999987E-2</v>
      </c>
      <c r="AD39" s="23">
        <f t="shared" si="14"/>
        <v>8.6612000000000008E-2</v>
      </c>
      <c r="AE39" s="23">
        <f t="shared" si="41"/>
        <v>2.1587999999999996E-2</v>
      </c>
      <c r="AF39" s="23">
        <f t="shared" si="42"/>
        <v>3.2388E-2</v>
      </c>
      <c r="AG39" s="23">
        <f t="shared" si="43"/>
        <v>9.7712000000000007E-2</v>
      </c>
      <c r="AH39" s="23">
        <f t="shared" si="44"/>
        <v>0.13411200000000001</v>
      </c>
      <c r="AI39" s="23">
        <f t="shared" si="45"/>
        <v>0.13411200000000001</v>
      </c>
      <c r="AK39" s="21"/>
      <c r="AL39" s="21"/>
    </row>
    <row r="40" spans="1:38" ht="14.45" customHeight="1" x14ac:dyDescent="0.25">
      <c r="A40" s="77">
        <v>0</v>
      </c>
      <c r="B40" s="109">
        <v>35</v>
      </c>
      <c r="C40" s="110">
        <v>2045790.2645669293</v>
      </c>
      <c r="D40" s="110">
        <v>646790.37470154953</v>
      </c>
      <c r="E40" s="108"/>
      <c r="F40" s="109">
        <v>0.14630399999999999</v>
      </c>
      <c r="G40" s="109">
        <v>0.18240000000000001</v>
      </c>
      <c r="H40" s="109">
        <v>8.9399999999999993E-2</v>
      </c>
      <c r="I40" s="109">
        <v>0.24490000000000001</v>
      </c>
      <c r="J40" s="109">
        <v>0.2051</v>
      </c>
      <c r="K40" s="109">
        <v>6.8400000000000002E-2</v>
      </c>
      <c r="L40" s="109">
        <v>6.2199999999999998E-2</v>
      </c>
      <c r="M40" s="109">
        <v>0.1145</v>
      </c>
      <c r="Q40" s="23">
        <f t="shared" si="39"/>
        <v>-3.6096000000000017E-2</v>
      </c>
      <c r="R40" s="23">
        <f t="shared" si="40"/>
        <v>5.6903999999999996E-2</v>
      </c>
      <c r="S40" s="23">
        <f t="shared" si="40"/>
        <v>-9.8596000000000017E-2</v>
      </c>
      <c r="T40" s="23">
        <f t="shared" si="40"/>
        <v>-5.8796000000000015E-2</v>
      </c>
      <c r="U40" s="23">
        <f t="shared" si="40"/>
        <v>7.7903999999999987E-2</v>
      </c>
      <c r="V40" s="23">
        <f t="shared" si="40"/>
        <v>8.4103999999999984E-2</v>
      </c>
      <c r="W40" s="23">
        <f t="shared" si="40"/>
        <v>3.1803999999999985E-2</v>
      </c>
      <c r="X40" s="23">
        <f t="shared" si="40"/>
        <v>0.14630399999999999</v>
      </c>
      <c r="Y40" s="23">
        <f t="shared" si="40"/>
        <v>0.14630399999999999</v>
      </c>
      <c r="AA40" s="23">
        <f t="shared" si="14"/>
        <v>3.6096000000000017E-2</v>
      </c>
      <c r="AB40" s="23">
        <f t="shared" si="14"/>
        <v>5.6903999999999996E-2</v>
      </c>
      <c r="AC40" s="23">
        <f t="shared" si="14"/>
        <v>9.8596000000000017E-2</v>
      </c>
      <c r="AD40" s="23">
        <f t="shared" si="14"/>
        <v>5.8796000000000015E-2</v>
      </c>
      <c r="AE40" s="23">
        <f t="shared" si="41"/>
        <v>7.7903999999999987E-2</v>
      </c>
      <c r="AF40" s="23">
        <f t="shared" si="42"/>
        <v>8.4103999999999984E-2</v>
      </c>
      <c r="AG40" s="23">
        <f t="shared" si="43"/>
        <v>3.1803999999999985E-2</v>
      </c>
      <c r="AH40" s="23">
        <f t="shared" si="44"/>
        <v>0.14630399999999999</v>
      </c>
      <c r="AI40" s="23">
        <f t="shared" si="45"/>
        <v>0.14630399999999999</v>
      </c>
      <c r="AK40" s="21"/>
      <c r="AL40" s="21"/>
    </row>
    <row r="41" spans="1:38" ht="14.45" customHeight="1" x14ac:dyDescent="0.25">
      <c r="A41" s="77">
        <v>0</v>
      </c>
      <c r="B41" s="109">
        <v>36</v>
      </c>
      <c r="C41" s="110">
        <v>2045865.0473964945</v>
      </c>
      <c r="D41" s="110">
        <v>646782.41056642111</v>
      </c>
      <c r="E41" s="108"/>
      <c r="F41" s="109">
        <v>0.82905600000000013</v>
      </c>
      <c r="G41" s="109">
        <v>0.81730000000000003</v>
      </c>
      <c r="H41" s="109">
        <v>0.88019999999999998</v>
      </c>
      <c r="I41" s="109">
        <v>0.7429</v>
      </c>
      <c r="J41" s="109">
        <v>1.0286</v>
      </c>
      <c r="K41" s="109">
        <v>0.83550000000000002</v>
      </c>
      <c r="L41" s="109">
        <v>0.83950000000000002</v>
      </c>
      <c r="M41" s="109">
        <v>0.84340000000000004</v>
      </c>
      <c r="Q41" s="23">
        <f t="shared" si="39"/>
        <v>1.17560000000001E-2</v>
      </c>
      <c r="R41" s="23">
        <f t="shared" si="40"/>
        <v>-5.1143999999999856E-2</v>
      </c>
      <c r="S41" s="23">
        <f t="shared" si="40"/>
        <v>8.6156000000000121E-2</v>
      </c>
      <c r="T41" s="23">
        <f t="shared" si="40"/>
        <v>-0.19954399999999983</v>
      </c>
      <c r="U41" s="23">
        <f t="shared" si="40"/>
        <v>-6.4439999999998943E-3</v>
      </c>
      <c r="V41" s="23">
        <f t="shared" si="40"/>
        <v>-1.0443999999999898E-2</v>
      </c>
      <c r="W41" s="23">
        <f t="shared" si="40"/>
        <v>-1.4343999999999912E-2</v>
      </c>
      <c r="X41" s="23">
        <f t="shared" si="40"/>
        <v>0.82905600000000013</v>
      </c>
      <c r="Y41" s="23">
        <f t="shared" si="40"/>
        <v>0.82905600000000013</v>
      </c>
      <c r="AA41" s="23">
        <f t="shared" si="14"/>
        <v>1.17560000000001E-2</v>
      </c>
      <c r="AB41" s="23">
        <f t="shared" si="14"/>
        <v>5.1143999999999856E-2</v>
      </c>
      <c r="AC41" s="23">
        <f t="shared" si="14"/>
        <v>8.6156000000000121E-2</v>
      </c>
      <c r="AD41" s="23">
        <f t="shared" si="14"/>
        <v>0.19954399999999983</v>
      </c>
      <c r="AE41" s="23">
        <f t="shared" si="41"/>
        <v>6.4439999999998943E-3</v>
      </c>
      <c r="AF41" s="23">
        <f t="shared" si="42"/>
        <v>1.0443999999999898E-2</v>
      </c>
      <c r="AG41" s="23">
        <f t="shared" si="43"/>
        <v>1.4343999999999912E-2</v>
      </c>
      <c r="AH41" s="23">
        <f t="shared" si="44"/>
        <v>0.82905600000000013</v>
      </c>
      <c r="AI41" s="23">
        <f t="shared" si="45"/>
        <v>0.82905600000000013</v>
      </c>
      <c r="AK41" s="21"/>
      <c r="AL41" s="21"/>
    </row>
    <row r="42" spans="1:38" ht="14.45" customHeight="1" x14ac:dyDescent="0.25">
      <c r="A42" s="77">
        <v>0</v>
      </c>
      <c r="B42" s="109">
        <v>37</v>
      </c>
      <c r="C42" s="110">
        <v>2045854.3153670307</v>
      </c>
      <c r="D42" s="110">
        <v>646776.26090932172</v>
      </c>
      <c r="E42" s="108"/>
      <c r="F42" s="109">
        <v>0.51511200000000001</v>
      </c>
      <c r="G42" s="109">
        <v>0.57389999999999997</v>
      </c>
      <c r="H42" s="109">
        <v>0.62039999999999995</v>
      </c>
      <c r="I42" s="109">
        <v>0.51519999999999999</v>
      </c>
      <c r="J42" s="109">
        <v>0.70440000000000003</v>
      </c>
      <c r="K42" s="109">
        <v>0.60589999999999999</v>
      </c>
      <c r="L42" s="109">
        <v>0.60650000000000004</v>
      </c>
      <c r="M42" s="109">
        <v>0.60750000000000004</v>
      </c>
      <c r="Q42" s="23">
        <f t="shared" si="39"/>
        <v>-5.8787999999999951E-2</v>
      </c>
      <c r="R42" s="23">
        <f t="shared" si="40"/>
        <v>-0.10528799999999994</v>
      </c>
      <c r="S42" s="23">
        <f t="shared" si="40"/>
        <v>-8.7999999999976986E-5</v>
      </c>
      <c r="T42" s="23">
        <f t="shared" si="40"/>
        <v>-0.18928800000000001</v>
      </c>
      <c r="U42" s="23">
        <f t="shared" si="40"/>
        <v>-9.078799999999998E-2</v>
      </c>
      <c r="V42" s="23">
        <f t="shared" si="40"/>
        <v>-9.1388000000000025E-2</v>
      </c>
      <c r="W42" s="23">
        <f t="shared" si="40"/>
        <v>-9.2388000000000026E-2</v>
      </c>
      <c r="X42" s="23">
        <f t="shared" si="40"/>
        <v>0.51511200000000001</v>
      </c>
      <c r="Y42" s="23">
        <f t="shared" si="40"/>
        <v>0.51511200000000001</v>
      </c>
      <c r="AA42" s="23">
        <f t="shared" si="14"/>
        <v>5.8787999999999951E-2</v>
      </c>
      <c r="AB42" s="23">
        <f t="shared" si="14"/>
        <v>0.10528799999999994</v>
      </c>
      <c r="AC42" s="23">
        <f t="shared" si="14"/>
        <v>8.7999999999976986E-5</v>
      </c>
      <c r="AD42" s="23">
        <f t="shared" si="14"/>
        <v>0.18928800000000001</v>
      </c>
      <c r="AE42" s="23">
        <f t="shared" si="41"/>
        <v>9.078799999999998E-2</v>
      </c>
      <c r="AF42" s="23">
        <f t="shared" si="42"/>
        <v>9.1388000000000025E-2</v>
      </c>
      <c r="AG42" s="23">
        <f t="shared" si="43"/>
        <v>9.2388000000000026E-2</v>
      </c>
      <c r="AH42" s="23">
        <f t="shared" si="44"/>
        <v>0.51511200000000001</v>
      </c>
      <c r="AI42" s="23">
        <f t="shared" si="45"/>
        <v>0.51511200000000001</v>
      </c>
      <c r="AK42" s="21"/>
      <c r="AL42" s="21"/>
    </row>
    <row r="43" spans="1:38" ht="14.45" customHeight="1" x14ac:dyDescent="0.25">
      <c r="A43" s="77">
        <v>0</v>
      </c>
      <c r="B43" s="109">
        <v>38</v>
      </c>
      <c r="C43" s="110">
        <v>2045830.7021590043</v>
      </c>
      <c r="D43" s="110">
        <v>646776.14295148582</v>
      </c>
      <c r="E43" s="108"/>
      <c r="F43" s="109">
        <v>0.18288000000000001</v>
      </c>
      <c r="G43" s="109">
        <v>0.38429999999999997</v>
      </c>
      <c r="H43" s="109">
        <v>0.29599999999999999</v>
      </c>
      <c r="I43" s="109">
        <v>0.37880000000000003</v>
      </c>
      <c r="J43" s="109">
        <v>0.2034</v>
      </c>
      <c r="K43" s="109">
        <v>0.33400000000000002</v>
      </c>
      <c r="L43" s="109">
        <v>0.33150000000000002</v>
      </c>
      <c r="M43" s="109">
        <v>0.34300000000000003</v>
      </c>
      <c r="Q43" s="23">
        <f t="shared" si="39"/>
        <v>-0.20141999999999996</v>
      </c>
      <c r="R43" s="23">
        <f t="shared" si="40"/>
        <v>-0.11311999999999997</v>
      </c>
      <c r="S43" s="23">
        <f t="shared" si="40"/>
        <v>-0.19592000000000001</v>
      </c>
      <c r="T43" s="23">
        <f t="shared" si="40"/>
        <v>-2.0519999999999983E-2</v>
      </c>
      <c r="U43" s="23">
        <f t="shared" si="40"/>
        <v>-0.15112</v>
      </c>
      <c r="V43" s="23">
        <f t="shared" si="40"/>
        <v>-0.14862</v>
      </c>
      <c r="W43" s="23">
        <f t="shared" si="40"/>
        <v>-0.16012000000000001</v>
      </c>
      <c r="X43" s="23">
        <f t="shared" si="40"/>
        <v>0.18288000000000001</v>
      </c>
      <c r="Y43" s="23">
        <f t="shared" si="40"/>
        <v>0.18288000000000001</v>
      </c>
      <c r="AA43" s="23">
        <f t="shared" si="14"/>
        <v>0.20141999999999996</v>
      </c>
      <c r="AB43" s="23">
        <f t="shared" si="14"/>
        <v>0.11311999999999997</v>
      </c>
      <c r="AC43" s="23">
        <f t="shared" si="14"/>
        <v>0.19592000000000001</v>
      </c>
      <c r="AD43" s="23">
        <f t="shared" si="14"/>
        <v>2.0519999999999983E-2</v>
      </c>
      <c r="AE43" s="23">
        <f t="shared" si="41"/>
        <v>0.15112</v>
      </c>
      <c r="AF43" s="23">
        <f t="shared" si="42"/>
        <v>0.14862</v>
      </c>
      <c r="AG43" s="23">
        <f t="shared" si="43"/>
        <v>0.16012000000000001</v>
      </c>
      <c r="AH43" s="23">
        <f t="shared" si="44"/>
        <v>0.18288000000000001</v>
      </c>
      <c r="AI43" s="23">
        <f t="shared" si="45"/>
        <v>0.18288000000000001</v>
      </c>
      <c r="AK43" s="21"/>
      <c r="AL43" s="21"/>
    </row>
    <row r="44" spans="1:38" ht="14.45" customHeight="1" x14ac:dyDescent="0.25">
      <c r="A44" s="77">
        <v>0</v>
      </c>
      <c r="B44" s="109">
        <v>39</v>
      </c>
      <c r="C44" s="110">
        <v>2045755.8647701293</v>
      </c>
      <c r="D44" s="110">
        <v>646775.71958343918</v>
      </c>
      <c r="E44" s="108"/>
      <c r="F44" s="109">
        <v>0.78943200000000002</v>
      </c>
      <c r="G44" s="109">
        <v>0.70169999999999999</v>
      </c>
      <c r="H44" s="109">
        <v>0.72140000000000004</v>
      </c>
      <c r="I44" s="109">
        <v>0.66049999999999998</v>
      </c>
      <c r="J44" s="109">
        <v>0.77859999999999996</v>
      </c>
      <c r="K44" s="109">
        <v>0.72770000000000001</v>
      </c>
      <c r="L44" s="109">
        <v>0.73009999999999997</v>
      </c>
      <c r="M44" s="109">
        <v>0.72260000000000002</v>
      </c>
      <c r="Q44" s="23">
        <f t="shared" si="39"/>
        <v>8.7732000000000032E-2</v>
      </c>
      <c r="R44" s="23">
        <f t="shared" si="40"/>
        <v>6.8031999999999981E-2</v>
      </c>
      <c r="S44" s="23">
        <f t="shared" si="40"/>
        <v>0.12893200000000005</v>
      </c>
      <c r="T44" s="23">
        <f t="shared" si="40"/>
        <v>1.0832000000000064E-2</v>
      </c>
      <c r="U44" s="23">
        <f t="shared" si="40"/>
        <v>6.1732000000000009E-2</v>
      </c>
      <c r="V44" s="23">
        <f t="shared" si="40"/>
        <v>5.9332000000000051E-2</v>
      </c>
      <c r="W44" s="23">
        <f t="shared" si="40"/>
        <v>6.6832000000000003E-2</v>
      </c>
      <c r="X44" s="23">
        <f t="shared" si="40"/>
        <v>0.78943200000000002</v>
      </c>
      <c r="Y44" s="23">
        <f t="shared" si="40"/>
        <v>0.78943200000000002</v>
      </c>
      <c r="AA44" s="23">
        <f t="shared" si="14"/>
        <v>8.7732000000000032E-2</v>
      </c>
      <c r="AB44" s="23">
        <f t="shared" si="14"/>
        <v>6.8031999999999981E-2</v>
      </c>
      <c r="AC44" s="23">
        <f t="shared" si="14"/>
        <v>0.12893200000000005</v>
      </c>
      <c r="AD44" s="23">
        <f t="shared" si="14"/>
        <v>1.0832000000000064E-2</v>
      </c>
      <c r="AE44" s="23">
        <f t="shared" si="41"/>
        <v>6.1732000000000009E-2</v>
      </c>
      <c r="AF44" s="23">
        <f t="shared" si="42"/>
        <v>5.9332000000000051E-2</v>
      </c>
      <c r="AG44" s="23">
        <f t="shared" si="43"/>
        <v>6.6832000000000003E-2</v>
      </c>
      <c r="AH44" s="23">
        <f t="shared" si="44"/>
        <v>0.78943200000000002</v>
      </c>
      <c r="AI44" s="23">
        <f t="shared" si="45"/>
        <v>0.78943200000000002</v>
      </c>
      <c r="AK44" s="21"/>
      <c r="AL44" s="21"/>
    </row>
    <row r="45" spans="1:38" ht="14.45" customHeight="1" x14ac:dyDescent="0.25">
      <c r="A45" s="77">
        <v>0</v>
      </c>
      <c r="B45" s="109">
        <v>40</v>
      </c>
      <c r="C45" s="110">
        <v>2045754.2599949201</v>
      </c>
      <c r="D45" s="110">
        <v>646780.4674625349</v>
      </c>
      <c r="E45" s="108"/>
      <c r="F45" s="109">
        <v>0.73761600000000005</v>
      </c>
      <c r="G45" s="109">
        <v>0.7873</v>
      </c>
      <c r="H45" s="109">
        <v>0.82940000000000003</v>
      </c>
      <c r="I45" s="109">
        <v>0.72160000000000002</v>
      </c>
      <c r="J45" s="109">
        <v>0.94840000000000002</v>
      </c>
      <c r="K45" s="109">
        <v>0.82809999999999995</v>
      </c>
      <c r="L45" s="109">
        <v>0.82930000000000004</v>
      </c>
      <c r="M45" s="109">
        <v>0.83</v>
      </c>
      <c r="Q45" s="23">
        <f t="shared" si="39"/>
        <v>-4.968399999999995E-2</v>
      </c>
      <c r="R45" s="23">
        <f t="shared" si="40"/>
        <v>-9.1783999999999977E-2</v>
      </c>
      <c r="S45" s="23">
        <f t="shared" si="40"/>
        <v>1.601600000000003E-2</v>
      </c>
      <c r="T45" s="23">
        <f t="shared" si="40"/>
        <v>-0.21078399999999997</v>
      </c>
      <c r="U45" s="23">
        <f t="shared" si="40"/>
        <v>-9.0483999999999898E-2</v>
      </c>
      <c r="V45" s="23">
        <f t="shared" si="40"/>
        <v>-9.1683999999999988E-2</v>
      </c>
      <c r="W45" s="23">
        <f t="shared" si="40"/>
        <v>-9.2383999999999911E-2</v>
      </c>
      <c r="X45" s="23">
        <f t="shared" si="40"/>
        <v>0.73761600000000005</v>
      </c>
      <c r="Y45" s="23">
        <f t="shared" si="40"/>
        <v>0.73761600000000005</v>
      </c>
      <c r="AA45" s="23">
        <f t="shared" si="14"/>
        <v>4.968399999999995E-2</v>
      </c>
      <c r="AB45" s="23">
        <f t="shared" si="14"/>
        <v>9.1783999999999977E-2</v>
      </c>
      <c r="AC45" s="23">
        <f t="shared" si="14"/>
        <v>1.601600000000003E-2</v>
      </c>
      <c r="AD45" s="23">
        <f t="shared" si="14"/>
        <v>0.21078399999999997</v>
      </c>
      <c r="AE45" s="23">
        <f t="shared" si="41"/>
        <v>9.0483999999999898E-2</v>
      </c>
      <c r="AF45" s="23">
        <f t="shared" si="42"/>
        <v>9.1683999999999988E-2</v>
      </c>
      <c r="AG45" s="23">
        <f t="shared" si="43"/>
        <v>9.2383999999999911E-2</v>
      </c>
      <c r="AH45" s="23">
        <f t="shared" si="44"/>
        <v>0.73761600000000005</v>
      </c>
      <c r="AI45" s="23">
        <f t="shared" si="45"/>
        <v>0.73761600000000005</v>
      </c>
      <c r="AK45" s="21"/>
      <c r="AL45" s="21"/>
    </row>
    <row r="46" spans="1:38" ht="14.45" customHeight="1" x14ac:dyDescent="0.25">
      <c r="A46" s="77">
        <v>0</v>
      </c>
      <c r="B46" s="109">
        <v>41</v>
      </c>
      <c r="C46" s="110">
        <v>2045752.4787401573</v>
      </c>
      <c r="D46" s="110">
        <v>646785.41681483353</v>
      </c>
      <c r="E46" s="108"/>
      <c r="F46" s="109">
        <v>0.79552800000000001</v>
      </c>
      <c r="G46" s="109">
        <v>0.75639999999999996</v>
      </c>
      <c r="H46" s="109">
        <v>0.79430000000000001</v>
      </c>
      <c r="I46" s="109">
        <v>0.69769999999999999</v>
      </c>
      <c r="J46" s="109">
        <v>0.86</v>
      </c>
      <c r="K46" s="109">
        <v>0.79010000000000002</v>
      </c>
      <c r="L46" s="109">
        <v>0.78949999999999998</v>
      </c>
      <c r="M46" s="109">
        <v>0.79290000000000005</v>
      </c>
      <c r="Q46" s="23">
        <f t="shared" si="39"/>
        <v>3.9128000000000052E-2</v>
      </c>
      <c r="R46" s="23">
        <f t="shared" si="40"/>
        <v>1.2280000000000069E-3</v>
      </c>
      <c r="S46" s="23">
        <f t="shared" si="40"/>
        <v>9.7828000000000026E-2</v>
      </c>
      <c r="T46" s="23">
        <f t="shared" si="40"/>
        <v>-6.4471999999999974E-2</v>
      </c>
      <c r="U46" s="23">
        <f t="shared" si="40"/>
        <v>5.4279999999999884E-3</v>
      </c>
      <c r="V46" s="23">
        <f t="shared" si="40"/>
        <v>6.0280000000000333E-3</v>
      </c>
      <c r="W46" s="23">
        <f t="shared" si="40"/>
        <v>2.6279999999999637E-3</v>
      </c>
      <c r="X46" s="23">
        <f t="shared" si="40"/>
        <v>0.79552800000000001</v>
      </c>
      <c r="Y46" s="23">
        <f t="shared" si="40"/>
        <v>0.79552800000000001</v>
      </c>
      <c r="AA46" s="23">
        <f t="shared" si="14"/>
        <v>3.9128000000000052E-2</v>
      </c>
      <c r="AB46" s="23">
        <f t="shared" si="14"/>
        <v>1.2280000000000069E-3</v>
      </c>
      <c r="AC46" s="23">
        <f t="shared" si="14"/>
        <v>9.7828000000000026E-2</v>
      </c>
      <c r="AD46" s="23">
        <f t="shared" si="14"/>
        <v>6.4471999999999974E-2</v>
      </c>
      <c r="AE46" s="23">
        <f t="shared" si="41"/>
        <v>5.4279999999999884E-3</v>
      </c>
      <c r="AF46" s="23">
        <f t="shared" si="42"/>
        <v>6.0280000000000333E-3</v>
      </c>
      <c r="AG46" s="23">
        <f t="shared" si="43"/>
        <v>2.6279999999999637E-3</v>
      </c>
      <c r="AH46" s="23">
        <f t="shared" si="44"/>
        <v>0.79552800000000001</v>
      </c>
      <c r="AI46" s="23">
        <f t="shared" si="45"/>
        <v>0.79552800000000001</v>
      </c>
      <c r="AK46" s="21"/>
      <c r="AL46" s="21"/>
    </row>
    <row r="47" spans="1:38" ht="14.45" customHeight="1" x14ac:dyDescent="0.25">
      <c r="A47" s="77">
        <v>0</v>
      </c>
      <c r="B47" s="109">
        <v>42</v>
      </c>
      <c r="C47" s="110">
        <v>2045746.818897638</v>
      </c>
      <c r="D47" s="110">
        <v>646787.04627889267</v>
      </c>
      <c r="E47" s="108"/>
      <c r="F47" s="109">
        <v>0.87782400000000005</v>
      </c>
      <c r="G47" s="109">
        <v>0.81399999999999995</v>
      </c>
      <c r="H47" s="109">
        <v>0.84630000000000005</v>
      </c>
      <c r="I47" s="109">
        <v>0.753</v>
      </c>
      <c r="J47" s="109">
        <v>0.88660000000000005</v>
      </c>
      <c r="K47" s="109">
        <v>0.84199999999999997</v>
      </c>
      <c r="L47" s="109">
        <v>0.8417</v>
      </c>
      <c r="M47" s="109">
        <v>0.84609999999999996</v>
      </c>
      <c r="Q47" s="23">
        <f t="shared" si="39"/>
        <v>6.3824000000000103E-2</v>
      </c>
      <c r="R47" s="23">
        <f t="shared" si="40"/>
        <v>3.1523999999999996E-2</v>
      </c>
      <c r="S47" s="23">
        <f t="shared" si="40"/>
        <v>0.12482400000000005</v>
      </c>
      <c r="T47" s="23">
        <f t="shared" si="40"/>
        <v>-8.776000000000006E-3</v>
      </c>
      <c r="U47" s="23">
        <f t="shared" si="40"/>
        <v>3.5824000000000078E-2</v>
      </c>
      <c r="V47" s="23">
        <f t="shared" si="40"/>
        <v>3.6124000000000045E-2</v>
      </c>
      <c r="W47" s="23">
        <f t="shared" si="40"/>
        <v>3.1724000000000085E-2</v>
      </c>
      <c r="X47" s="23">
        <f t="shared" si="40"/>
        <v>0.87782400000000005</v>
      </c>
      <c r="Y47" s="23">
        <f t="shared" si="40"/>
        <v>0.87782400000000005</v>
      </c>
      <c r="AA47" s="23">
        <f t="shared" si="14"/>
        <v>6.3824000000000103E-2</v>
      </c>
      <c r="AB47" s="23">
        <f t="shared" si="14"/>
        <v>3.1523999999999996E-2</v>
      </c>
      <c r="AC47" s="23">
        <f t="shared" si="14"/>
        <v>0.12482400000000005</v>
      </c>
      <c r="AD47" s="23">
        <f t="shared" si="14"/>
        <v>8.776000000000006E-3</v>
      </c>
      <c r="AE47" s="23">
        <f t="shared" si="41"/>
        <v>3.5824000000000078E-2</v>
      </c>
      <c r="AF47" s="23">
        <f t="shared" si="42"/>
        <v>3.6124000000000045E-2</v>
      </c>
      <c r="AG47" s="23">
        <f t="shared" si="43"/>
        <v>3.1724000000000085E-2</v>
      </c>
      <c r="AH47" s="23">
        <f t="shared" si="44"/>
        <v>0.87782400000000005</v>
      </c>
      <c r="AI47" s="23">
        <f t="shared" si="45"/>
        <v>0.87782400000000005</v>
      </c>
      <c r="AK47" s="21"/>
      <c r="AL47" s="21"/>
    </row>
    <row r="48" spans="1:38" ht="14.45" customHeight="1" x14ac:dyDescent="0.25">
      <c r="A48" s="77">
        <v>0</v>
      </c>
      <c r="B48" s="109">
        <v>43</v>
      </c>
      <c r="C48" s="110">
        <v>2045742.2795021592</v>
      </c>
      <c r="D48" s="110">
        <v>646784.19090678182</v>
      </c>
      <c r="E48" s="108"/>
      <c r="F48" s="109">
        <v>0.85039200000000004</v>
      </c>
      <c r="G48" s="109">
        <v>0.93159999999999998</v>
      </c>
      <c r="H48" s="109">
        <v>0.98560000000000003</v>
      </c>
      <c r="I48" s="109">
        <v>0.84399999999999997</v>
      </c>
      <c r="J48" s="109">
        <v>1.1046</v>
      </c>
      <c r="K48" s="109">
        <v>0.98180000000000001</v>
      </c>
      <c r="L48" s="109">
        <v>0.98140000000000005</v>
      </c>
      <c r="M48" s="109">
        <v>0.98570000000000002</v>
      </c>
      <c r="Q48" s="23">
        <f t="shared" si="39"/>
        <v>-8.1207999999999947E-2</v>
      </c>
      <c r="R48" s="23">
        <f t="shared" si="40"/>
        <v>-0.13520799999999999</v>
      </c>
      <c r="S48" s="23">
        <f t="shared" si="40"/>
        <v>6.3920000000000643E-3</v>
      </c>
      <c r="T48" s="23">
        <f t="shared" si="40"/>
        <v>-0.25420799999999999</v>
      </c>
      <c r="U48" s="23">
        <f t="shared" si="40"/>
        <v>-0.13140799999999997</v>
      </c>
      <c r="V48" s="23">
        <f t="shared" si="40"/>
        <v>-0.13100800000000001</v>
      </c>
      <c r="W48" s="23">
        <f t="shared" si="40"/>
        <v>-0.13530799999999998</v>
      </c>
      <c r="X48" s="23">
        <f t="shared" si="40"/>
        <v>0.85039200000000004</v>
      </c>
      <c r="Y48" s="23">
        <f t="shared" si="40"/>
        <v>0.85039200000000004</v>
      </c>
      <c r="AA48" s="23">
        <f t="shared" si="14"/>
        <v>8.1207999999999947E-2</v>
      </c>
      <c r="AB48" s="23">
        <f t="shared" si="14"/>
        <v>0.13520799999999999</v>
      </c>
      <c r="AC48" s="23">
        <f t="shared" si="14"/>
        <v>6.3920000000000643E-3</v>
      </c>
      <c r="AD48" s="23">
        <f t="shared" si="14"/>
        <v>0.25420799999999999</v>
      </c>
      <c r="AE48" s="23">
        <f t="shared" si="41"/>
        <v>0.13140799999999997</v>
      </c>
      <c r="AF48" s="23">
        <f t="shared" si="42"/>
        <v>0.13100800000000001</v>
      </c>
      <c r="AG48" s="23">
        <f t="shared" si="43"/>
        <v>0.13530799999999998</v>
      </c>
      <c r="AH48" s="23">
        <f t="shared" si="44"/>
        <v>0.85039200000000004</v>
      </c>
      <c r="AI48" s="23">
        <f t="shared" si="45"/>
        <v>0.85039200000000004</v>
      </c>
      <c r="AK48" s="21"/>
      <c r="AL48" s="21"/>
    </row>
    <row r="49" spans="1:38" ht="14.45" customHeight="1" x14ac:dyDescent="0.25">
      <c r="A49" s="77">
        <v>0</v>
      </c>
      <c r="B49" s="109">
        <v>44</v>
      </c>
      <c r="C49" s="110">
        <v>2045739.0507493014</v>
      </c>
      <c r="D49" s="110">
        <v>646780.29860299721</v>
      </c>
      <c r="E49" s="108"/>
      <c r="F49" s="109">
        <v>1.0058400000000001</v>
      </c>
      <c r="G49" s="109">
        <v>0.91010000000000002</v>
      </c>
      <c r="H49" s="109">
        <v>0.96389999999999998</v>
      </c>
      <c r="I49" s="109">
        <v>0.82640000000000002</v>
      </c>
      <c r="J49" s="109">
        <v>1.0891</v>
      </c>
      <c r="K49" s="109">
        <v>0.96319999999999995</v>
      </c>
      <c r="L49" s="109">
        <v>0.96220000000000006</v>
      </c>
      <c r="M49" s="109">
        <v>0.96389999999999998</v>
      </c>
      <c r="Q49" s="23">
        <f t="shared" si="39"/>
        <v>9.5740000000000047E-2</v>
      </c>
      <c r="R49" s="23">
        <f t="shared" si="40"/>
        <v>4.1940000000000088E-2</v>
      </c>
      <c r="S49" s="23">
        <f t="shared" si="40"/>
        <v>0.17944000000000004</v>
      </c>
      <c r="T49" s="23">
        <f t="shared" si="40"/>
        <v>-8.325999999999989E-2</v>
      </c>
      <c r="U49" s="23">
        <f t="shared" si="40"/>
        <v>4.2640000000000122E-2</v>
      </c>
      <c r="V49" s="23">
        <f t="shared" si="40"/>
        <v>4.3640000000000012E-2</v>
      </c>
      <c r="W49" s="23">
        <f t="shared" si="40"/>
        <v>4.1940000000000088E-2</v>
      </c>
      <c r="X49" s="23">
        <f t="shared" si="40"/>
        <v>1.0058400000000001</v>
      </c>
      <c r="Y49" s="23">
        <f t="shared" si="40"/>
        <v>1.0058400000000001</v>
      </c>
      <c r="AA49" s="23">
        <f t="shared" si="14"/>
        <v>9.5740000000000047E-2</v>
      </c>
      <c r="AB49" s="23">
        <f t="shared" si="14"/>
        <v>4.1940000000000088E-2</v>
      </c>
      <c r="AC49" s="23">
        <f t="shared" si="14"/>
        <v>0.17944000000000004</v>
      </c>
      <c r="AD49" s="23">
        <f t="shared" si="14"/>
        <v>8.325999999999989E-2</v>
      </c>
      <c r="AE49" s="23">
        <f t="shared" si="41"/>
        <v>4.2640000000000122E-2</v>
      </c>
      <c r="AF49" s="23">
        <f t="shared" si="42"/>
        <v>4.3640000000000012E-2</v>
      </c>
      <c r="AG49" s="23">
        <f t="shared" si="43"/>
        <v>4.1940000000000088E-2</v>
      </c>
      <c r="AH49" s="23">
        <f t="shared" si="44"/>
        <v>1.0058400000000001</v>
      </c>
      <c r="AI49" s="23">
        <f t="shared" si="45"/>
        <v>1.0058400000000001</v>
      </c>
      <c r="AK49" s="21"/>
      <c r="AL49" s="21"/>
    </row>
    <row r="50" spans="1:38" ht="14.45" customHeight="1" x14ac:dyDescent="0.25">
      <c r="A50" s="77">
        <v>0</v>
      </c>
      <c r="B50" s="109">
        <v>45</v>
      </c>
      <c r="C50" s="110">
        <v>2045740.1992379986</v>
      </c>
      <c r="D50" s="110">
        <v>646774.32877825748</v>
      </c>
      <c r="E50" s="108"/>
      <c r="F50" s="109">
        <v>0.81381599999999998</v>
      </c>
      <c r="G50" s="109">
        <v>0.7581</v>
      </c>
      <c r="H50" s="109">
        <v>0.79079999999999995</v>
      </c>
      <c r="I50" s="109">
        <v>0.70109999999999995</v>
      </c>
      <c r="J50" s="109">
        <v>0.86180000000000001</v>
      </c>
      <c r="K50" s="109">
        <v>0.78859999999999997</v>
      </c>
      <c r="L50" s="109">
        <v>0.79090000000000005</v>
      </c>
      <c r="M50" s="109">
        <v>0.79179999999999995</v>
      </c>
      <c r="Q50" s="23">
        <f t="shared" si="39"/>
        <v>5.5715999999999988E-2</v>
      </c>
      <c r="R50" s="23">
        <f t="shared" si="40"/>
        <v>2.3016000000000036E-2</v>
      </c>
      <c r="S50" s="23">
        <f t="shared" si="40"/>
        <v>0.11271600000000004</v>
      </c>
      <c r="T50" s="23">
        <f t="shared" si="40"/>
        <v>-4.7984000000000027E-2</v>
      </c>
      <c r="U50" s="23">
        <f t="shared" si="40"/>
        <v>2.5216000000000016E-2</v>
      </c>
      <c r="V50" s="23">
        <f t="shared" si="40"/>
        <v>2.2915999999999936E-2</v>
      </c>
      <c r="W50" s="23">
        <f t="shared" si="40"/>
        <v>2.2016000000000036E-2</v>
      </c>
      <c r="X50" s="23">
        <f t="shared" si="40"/>
        <v>0.81381599999999998</v>
      </c>
      <c r="Y50" s="23">
        <f t="shared" si="40"/>
        <v>0.81381599999999998</v>
      </c>
      <c r="AA50" s="23">
        <f t="shared" si="14"/>
        <v>5.5715999999999988E-2</v>
      </c>
      <c r="AB50" s="23">
        <f t="shared" si="14"/>
        <v>2.3016000000000036E-2</v>
      </c>
      <c r="AC50" s="23">
        <f t="shared" si="14"/>
        <v>0.11271600000000004</v>
      </c>
      <c r="AD50" s="23">
        <f t="shared" si="14"/>
        <v>4.7984000000000027E-2</v>
      </c>
      <c r="AE50" s="23">
        <f t="shared" si="41"/>
        <v>2.5216000000000016E-2</v>
      </c>
      <c r="AF50" s="23">
        <f t="shared" si="42"/>
        <v>2.2915999999999936E-2</v>
      </c>
      <c r="AG50" s="23">
        <f t="shared" si="43"/>
        <v>2.2016000000000036E-2</v>
      </c>
      <c r="AH50" s="23">
        <f t="shared" si="44"/>
        <v>0.81381599999999998</v>
      </c>
      <c r="AI50" s="23">
        <f t="shared" si="45"/>
        <v>0.81381599999999998</v>
      </c>
      <c r="AK50" s="21"/>
      <c r="AL50" s="21"/>
    </row>
    <row r="51" spans="1:38" ht="14.45" customHeight="1" x14ac:dyDescent="0.25">
      <c r="A51" s="77">
        <v>0</v>
      </c>
      <c r="B51" s="109">
        <v>46</v>
      </c>
      <c r="C51" s="110">
        <v>2046478.9441706883</v>
      </c>
      <c r="D51" s="110">
        <v>646993.7971043943</v>
      </c>
      <c r="E51" s="108"/>
      <c r="F51" s="109">
        <v>0.41452800000000006</v>
      </c>
      <c r="G51" s="109">
        <v>0.48420000000000002</v>
      </c>
      <c r="H51" s="109">
        <v>0.46710000000000002</v>
      </c>
      <c r="I51" s="109">
        <v>0.503</v>
      </c>
      <c r="J51" s="109">
        <v>0.42070000000000002</v>
      </c>
      <c r="K51" s="109">
        <v>0.50180000000000002</v>
      </c>
      <c r="L51" s="109">
        <v>0.50009999999999999</v>
      </c>
      <c r="M51" s="109">
        <v>0.49930000000000002</v>
      </c>
      <c r="Q51" s="23">
        <f t="shared" si="39"/>
        <v>-6.9671999999999956E-2</v>
      </c>
      <c r="R51" s="23">
        <f t="shared" si="40"/>
        <v>-5.2571999999999952E-2</v>
      </c>
      <c r="S51" s="23">
        <f t="shared" si="40"/>
        <v>-8.847199999999994E-2</v>
      </c>
      <c r="T51" s="23">
        <f t="shared" si="40"/>
        <v>-6.1719999999999553E-3</v>
      </c>
      <c r="U51" s="23">
        <f t="shared" si="40"/>
        <v>-8.7271999999999961E-2</v>
      </c>
      <c r="V51" s="23">
        <f t="shared" si="40"/>
        <v>-8.5571999999999926E-2</v>
      </c>
      <c r="W51" s="23">
        <f t="shared" si="40"/>
        <v>-8.4771999999999958E-2</v>
      </c>
      <c r="X51" s="23">
        <f t="shared" si="40"/>
        <v>0.41452800000000006</v>
      </c>
      <c r="Y51" s="23">
        <f t="shared" si="40"/>
        <v>0.41452800000000006</v>
      </c>
      <c r="AA51" s="23">
        <f t="shared" si="14"/>
        <v>6.9671999999999956E-2</v>
      </c>
      <c r="AB51" s="23">
        <f t="shared" si="14"/>
        <v>5.2571999999999952E-2</v>
      </c>
      <c r="AC51" s="23">
        <f t="shared" si="14"/>
        <v>8.847199999999994E-2</v>
      </c>
      <c r="AD51" s="23">
        <f t="shared" si="14"/>
        <v>6.1719999999999553E-3</v>
      </c>
      <c r="AE51" s="23">
        <f t="shared" si="41"/>
        <v>8.7271999999999961E-2</v>
      </c>
      <c r="AF51" s="23">
        <f t="shared" si="42"/>
        <v>8.5571999999999926E-2</v>
      </c>
      <c r="AG51" s="23">
        <f t="shared" si="43"/>
        <v>8.4771999999999958E-2</v>
      </c>
      <c r="AH51" s="23">
        <f t="shared" si="44"/>
        <v>0.41452800000000006</v>
      </c>
      <c r="AI51" s="23">
        <f t="shared" si="45"/>
        <v>0.41452800000000006</v>
      </c>
      <c r="AK51" s="21"/>
      <c r="AL51" s="21"/>
    </row>
    <row r="52" spans="1:38" ht="14.45" customHeight="1" x14ac:dyDescent="0.25">
      <c r="A52" s="77">
        <v>0</v>
      </c>
      <c r="B52" s="109">
        <v>47</v>
      </c>
      <c r="C52" s="110">
        <v>2046484.3089662178</v>
      </c>
      <c r="D52" s="110">
        <v>646997.878994158</v>
      </c>
      <c r="E52" s="108"/>
      <c r="F52" s="109">
        <v>0.41757600000000006</v>
      </c>
      <c r="G52" s="109">
        <v>0.67920000000000003</v>
      </c>
      <c r="H52" s="109">
        <v>0.67889999999999995</v>
      </c>
      <c r="I52" s="109">
        <v>0.67310000000000003</v>
      </c>
      <c r="J52" s="109">
        <v>0.64680000000000004</v>
      </c>
      <c r="K52" s="109">
        <v>0.67979999999999996</v>
      </c>
      <c r="L52" s="109">
        <v>0.67469999999999997</v>
      </c>
      <c r="M52" s="109">
        <v>0.67449999999999999</v>
      </c>
      <c r="P52" s="41"/>
      <c r="Q52" s="23">
        <f t="shared" si="39"/>
        <v>-0.26162399999999997</v>
      </c>
      <c r="R52" s="23">
        <f t="shared" si="40"/>
        <v>-0.26132399999999989</v>
      </c>
      <c r="S52" s="23">
        <f t="shared" si="40"/>
        <v>-0.25552399999999997</v>
      </c>
      <c r="T52" s="23">
        <f t="shared" si="40"/>
        <v>-0.22922399999999998</v>
      </c>
      <c r="U52" s="23">
        <f t="shared" si="40"/>
        <v>-0.2622239999999999</v>
      </c>
      <c r="V52" s="23">
        <f t="shared" si="40"/>
        <v>-0.25712399999999991</v>
      </c>
      <c r="W52" s="23">
        <f t="shared" si="40"/>
        <v>-0.25692399999999993</v>
      </c>
      <c r="X52" s="23">
        <f t="shared" si="40"/>
        <v>0.41757600000000006</v>
      </c>
      <c r="Y52" s="23">
        <f t="shared" si="40"/>
        <v>0.41757600000000006</v>
      </c>
      <c r="AA52" s="23">
        <f t="shared" si="14"/>
        <v>0.26162399999999997</v>
      </c>
      <c r="AB52" s="23">
        <f t="shared" si="14"/>
        <v>0.26132399999999989</v>
      </c>
      <c r="AC52" s="23">
        <f t="shared" si="14"/>
        <v>0.25552399999999997</v>
      </c>
      <c r="AD52" s="23">
        <f t="shared" si="14"/>
        <v>0.22922399999999998</v>
      </c>
      <c r="AE52" s="23">
        <f t="shared" si="41"/>
        <v>0.2622239999999999</v>
      </c>
      <c r="AF52" s="23">
        <f t="shared" si="42"/>
        <v>0.25712399999999991</v>
      </c>
      <c r="AG52" s="23">
        <f t="shared" si="43"/>
        <v>0.25692399999999993</v>
      </c>
      <c r="AH52" s="23">
        <f t="shared" si="44"/>
        <v>0.41757600000000006</v>
      </c>
      <c r="AI52" s="23">
        <f t="shared" si="45"/>
        <v>0.41757600000000006</v>
      </c>
      <c r="AK52" s="21"/>
      <c r="AL52" s="21"/>
    </row>
    <row r="53" spans="1:38" ht="14.45" customHeight="1" x14ac:dyDescent="0.25">
      <c r="A53" s="77">
        <v>0</v>
      </c>
      <c r="B53" s="109">
        <v>48</v>
      </c>
      <c r="C53" s="110">
        <v>2046497.1721615444</v>
      </c>
      <c r="D53" s="110">
        <v>646996.62931165856</v>
      </c>
      <c r="E53" s="108"/>
      <c r="F53" s="109">
        <v>0.71628000000000003</v>
      </c>
      <c r="G53" s="109">
        <v>0.66100000000000003</v>
      </c>
      <c r="H53" s="109">
        <v>0.63629999999999998</v>
      </c>
      <c r="I53" s="109">
        <v>0.66549999999999998</v>
      </c>
      <c r="J53" s="109">
        <v>0.61070000000000002</v>
      </c>
      <c r="K53" s="109">
        <v>0.50670000000000004</v>
      </c>
      <c r="L53" s="109">
        <v>0.54679999999999995</v>
      </c>
      <c r="M53" s="109">
        <v>0.54600000000000004</v>
      </c>
      <c r="Q53" s="23">
        <f t="shared" si="39"/>
        <v>5.5279999999999996E-2</v>
      </c>
      <c r="R53" s="23">
        <f t="shared" si="40"/>
        <v>7.9980000000000051E-2</v>
      </c>
      <c r="S53" s="23">
        <f t="shared" si="40"/>
        <v>5.0780000000000047E-2</v>
      </c>
      <c r="T53" s="23">
        <f t="shared" si="40"/>
        <v>0.10558000000000001</v>
      </c>
      <c r="U53" s="23">
        <f t="shared" si="40"/>
        <v>0.20957999999999999</v>
      </c>
      <c r="V53" s="23">
        <f t="shared" si="40"/>
        <v>0.16948000000000008</v>
      </c>
      <c r="W53" s="23">
        <f t="shared" si="40"/>
        <v>0.17027999999999999</v>
      </c>
      <c r="X53" s="23">
        <f t="shared" si="40"/>
        <v>0.71628000000000003</v>
      </c>
      <c r="Y53" s="23">
        <f t="shared" si="40"/>
        <v>0.71628000000000003</v>
      </c>
      <c r="AA53" s="23">
        <f t="shared" si="14"/>
        <v>5.5279999999999996E-2</v>
      </c>
      <c r="AB53" s="23">
        <f t="shared" si="14"/>
        <v>7.9980000000000051E-2</v>
      </c>
      <c r="AC53" s="23">
        <f t="shared" si="14"/>
        <v>5.0780000000000047E-2</v>
      </c>
      <c r="AD53" s="23">
        <f t="shared" si="14"/>
        <v>0.10558000000000001</v>
      </c>
      <c r="AE53" s="23">
        <f t="shared" si="41"/>
        <v>0.20957999999999999</v>
      </c>
      <c r="AF53" s="23">
        <f t="shared" si="42"/>
        <v>0.16948000000000008</v>
      </c>
      <c r="AG53" s="23">
        <f t="shared" si="43"/>
        <v>0.17027999999999999</v>
      </c>
      <c r="AH53" s="23">
        <f t="shared" si="44"/>
        <v>0.71628000000000003</v>
      </c>
      <c r="AI53" s="23">
        <f t="shared" si="45"/>
        <v>0.71628000000000003</v>
      </c>
      <c r="AK53" s="21"/>
      <c r="AL53" s="21"/>
    </row>
    <row r="54" spans="1:38" ht="14.45" customHeight="1" x14ac:dyDescent="0.25">
      <c r="A54" s="77">
        <v>0</v>
      </c>
      <c r="B54" s="109">
        <v>49</v>
      </c>
      <c r="C54" s="110">
        <v>2046524.7816103632</v>
      </c>
      <c r="D54" s="110">
        <v>647003.09047498088</v>
      </c>
      <c r="E54" s="108"/>
      <c r="F54" s="109">
        <v>0.30784800000000001</v>
      </c>
      <c r="G54" s="109">
        <v>0.30690000000000001</v>
      </c>
      <c r="H54" s="109">
        <v>0.2999</v>
      </c>
      <c r="I54" s="109">
        <v>0.31359999999999999</v>
      </c>
      <c r="J54" s="109">
        <v>0.27650000000000002</v>
      </c>
      <c r="K54" s="109">
        <v>0.2591</v>
      </c>
      <c r="L54" s="109">
        <v>0.28799999999999998</v>
      </c>
      <c r="M54" s="109">
        <v>0.3231</v>
      </c>
      <c r="Q54" s="23">
        <f t="shared" si="39"/>
        <v>9.4800000000000439E-4</v>
      </c>
      <c r="R54" s="23">
        <f t="shared" ref="R54:Y55" si="46">$F54-H54</f>
        <v>7.9480000000000106E-3</v>
      </c>
      <c r="S54" s="23">
        <f t="shared" si="46"/>
        <v>-5.7519999999999794E-3</v>
      </c>
      <c r="T54" s="23">
        <f t="shared" si="46"/>
        <v>3.1347999999999987E-2</v>
      </c>
      <c r="U54" s="23">
        <f t="shared" si="46"/>
        <v>4.8748000000000014E-2</v>
      </c>
      <c r="V54" s="23">
        <f t="shared" si="46"/>
        <v>1.9848000000000032E-2</v>
      </c>
      <c r="W54" s="23">
        <f t="shared" si="46"/>
        <v>-1.5251999999999988E-2</v>
      </c>
      <c r="X54" s="23">
        <f t="shared" si="46"/>
        <v>0.30784800000000001</v>
      </c>
      <c r="Y54" s="23">
        <f t="shared" si="46"/>
        <v>0.30784800000000001</v>
      </c>
      <c r="AA54" s="23">
        <f t="shared" si="14"/>
        <v>9.4800000000000439E-4</v>
      </c>
      <c r="AB54" s="23">
        <f t="shared" si="14"/>
        <v>7.9480000000000106E-3</v>
      </c>
      <c r="AC54" s="23">
        <f t="shared" si="14"/>
        <v>5.7519999999999794E-3</v>
      </c>
      <c r="AD54" s="23">
        <f t="shared" si="14"/>
        <v>3.1347999999999987E-2</v>
      </c>
      <c r="AE54" s="23">
        <f t="shared" si="41"/>
        <v>4.8748000000000014E-2</v>
      </c>
      <c r="AF54" s="23">
        <f t="shared" si="42"/>
        <v>1.9848000000000032E-2</v>
      </c>
      <c r="AG54" s="23">
        <f t="shared" si="43"/>
        <v>1.5251999999999988E-2</v>
      </c>
      <c r="AH54" s="23">
        <f t="shared" si="44"/>
        <v>0.30784800000000001</v>
      </c>
      <c r="AI54" s="23">
        <f t="shared" si="45"/>
        <v>0.30784800000000001</v>
      </c>
      <c r="AK54" s="21"/>
      <c r="AL54" s="21"/>
    </row>
    <row r="55" spans="1:38" ht="14.45" customHeight="1" x14ac:dyDescent="0.25">
      <c r="A55" s="77">
        <v>0</v>
      </c>
      <c r="B55" s="109">
        <v>50</v>
      </c>
      <c r="C55" s="110">
        <v>2046530.6151892303</v>
      </c>
      <c r="D55" s="110">
        <v>647012.14518669038</v>
      </c>
      <c r="E55" s="108"/>
      <c r="F55" s="109">
        <v>0.46024800000000005</v>
      </c>
      <c r="G55" s="109">
        <v>0.57840000000000003</v>
      </c>
      <c r="H55" s="109">
        <v>0.59789999999999999</v>
      </c>
      <c r="I55" s="109">
        <v>0.5413</v>
      </c>
      <c r="J55" s="109">
        <v>0.64490000000000003</v>
      </c>
      <c r="K55" s="109">
        <v>0.61529999999999996</v>
      </c>
      <c r="L55" s="109">
        <v>0.53790000000000004</v>
      </c>
      <c r="M55" s="109">
        <v>0.49759999999999999</v>
      </c>
      <c r="Q55" s="23">
        <f t="shared" si="39"/>
        <v>-0.11815199999999998</v>
      </c>
      <c r="R55" s="23">
        <f t="shared" si="46"/>
        <v>-0.13765199999999994</v>
      </c>
      <c r="S55" s="23">
        <f t="shared" si="46"/>
        <v>-8.1051999999999957E-2</v>
      </c>
      <c r="T55" s="23">
        <f t="shared" si="46"/>
        <v>-0.18465199999999998</v>
      </c>
      <c r="U55" s="23">
        <f t="shared" si="46"/>
        <v>-0.15505199999999991</v>
      </c>
      <c r="V55" s="23">
        <f t="shared" si="46"/>
        <v>-7.7651999999999999E-2</v>
      </c>
      <c r="W55" s="23">
        <f t="shared" si="46"/>
        <v>-3.7351999999999941E-2</v>
      </c>
      <c r="X55" s="23">
        <f t="shared" si="46"/>
        <v>0.46024800000000005</v>
      </c>
      <c r="Y55" s="23">
        <f t="shared" si="46"/>
        <v>0.46024800000000005</v>
      </c>
      <c r="AA55" s="23">
        <f t="shared" si="14"/>
        <v>0.11815199999999998</v>
      </c>
      <c r="AB55" s="23">
        <f t="shared" si="14"/>
        <v>0.13765199999999994</v>
      </c>
      <c r="AC55" s="23">
        <f t="shared" si="14"/>
        <v>8.1051999999999957E-2</v>
      </c>
      <c r="AD55" s="23">
        <f t="shared" si="14"/>
        <v>0.18465199999999998</v>
      </c>
      <c r="AE55" s="23">
        <f t="shared" si="41"/>
        <v>0.15505199999999991</v>
      </c>
      <c r="AF55" s="23">
        <f t="shared" si="42"/>
        <v>7.7651999999999999E-2</v>
      </c>
      <c r="AG55" s="23">
        <f t="shared" si="43"/>
        <v>3.7351999999999941E-2</v>
      </c>
      <c r="AH55" s="23">
        <f t="shared" si="44"/>
        <v>0.46024800000000005</v>
      </c>
      <c r="AI55" s="23">
        <f t="shared" si="45"/>
        <v>0.46024800000000005</v>
      </c>
      <c r="AK55" s="21"/>
      <c r="AL55" s="21"/>
    </row>
    <row r="56" spans="1:38" ht="14.45" customHeight="1" x14ac:dyDescent="0.25">
      <c r="A56" s="77"/>
      <c r="B56" s="73"/>
      <c r="C56" s="77"/>
      <c r="D56" s="77"/>
      <c r="E56" s="21"/>
      <c r="G56" s="96"/>
      <c r="H56" s="109"/>
      <c r="I56" s="109"/>
      <c r="J56" s="109"/>
      <c r="K56" s="109"/>
      <c r="L56" s="109"/>
      <c r="M56" s="109"/>
      <c r="O56"/>
      <c r="P56" s="21"/>
      <c r="Q56" s="21"/>
      <c r="AH56"/>
    </row>
    <row r="57" spans="1:38" ht="14.45" customHeight="1" x14ac:dyDescent="0.25">
      <c r="A57" s="77"/>
      <c r="B57" s="73"/>
      <c r="C57" s="77"/>
      <c r="D57" s="77"/>
      <c r="E57" s="5"/>
      <c r="G57" s="96"/>
      <c r="H57" s="109"/>
      <c r="I57" s="109"/>
      <c r="J57" s="109"/>
      <c r="K57" s="109"/>
      <c r="L57" s="109"/>
      <c r="M57" s="109"/>
      <c r="N57" s="21"/>
      <c r="Q57" s="23"/>
      <c r="R57" s="23"/>
      <c r="S57" s="23"/>
      <c r="T57" s="23"/>
      <c r="U57" s="23"/>
      <c r="V57" s="23"/>
      <c r="W57" s="23"/>
      <c r="X57" s="23"/>
      <c r="AA57" s="23"/>
      <c r="AB57" s="23"/>
      <c r="AC57" s="23"/>
      <c r="AD57" s="23"/>
      <c r="AE57" s="23"/>
      <c r="AF57" s="23"/>
      <c r="AG57" s="23"/>
      <c r="AH57" s="23"/>
      <c r="AI57" s="23"/>
      <c r="AK57" s="21"/>
      <c r="AL57" s="21"/>
    </row>
    <row r="58" spans="1:38" ht="14.45" customHeight="1" x14ac:dyDescent="0.25">
      <c r="A58" s="77"/>
      <c r="B58" s="83"/>
      <c r="C58" s="3"/>
      <c r="D58" s="3"/>
      <c r="E58" s="5"/>
      <c r="G58" s="96"/>
      <c r="H58" s="109"/>
      <c r="I58" s="109"/>
      <c r="J58" s="109"/>
      <c r="K58" s="109"/>
      <c r="L58" s="109"/>
      <c r="M58" s="109"/>
      <c r="N58" s="21"/>
      <c r="Q58" s="23"/>
      <c r="R58" s="23"/>
      <c r="S58" s="23"/>
      <c r="T58" s="23"/>
      <c r="U58" s="23"/>
      <c r="V58" s="23"/>
      <c r="W58" s="23"/>
      <c r="X58" s="23"/>
      <c r="AA58" s="23"/>
      <c r="AB58" s="23"/>
      <c r="AC58" s="23"/>
      <c r="AD58" s="23"/>
      <c r="AE58" s="23"/>
      <c r="AF58" s="23"/>
      <c r="AG58" s="23"/>
      <c r="AH58" s="23"/>
      <c r="AI58" s="23"/>
      <c r="AK58" s="21"/>
      <c r="AL58" s="21"/>
    </row>
    <row r="59" spans="1:38" ht="14.45" customHeight="1" x14ac:dyDescent="0.25">
      <c r="A59" s="77"/>
      <c r="B59" s="73"/>
      <c r="C59" s="77"/>
      <c r="D59" s="77"/>
      <c r="E59" s="5"/>
      <c r="G59" s="96"/>
      <c r="H59" s="109"/>
      <c r="I59" s="109"/>
      <c r="J59" s="109"/>
      <c r="K59" s="109"/>
      <c r="L59" s="109"/>
      <c r="M59" s="109"/>
      <c r="N59" s="21"/>
      <c r="Q59" s="23"/>
      <c r="R59" s="23"/>
      <c r="S59" s="23"/>
      <c r="T59" s="23"/>
      <c r="U59" s="23"/>
      <c r="V59" s="23"/>
      <c r="W59" s="23"/>
      <c r="X59" s="23"/>
      <c r="AA59" s="23"/>
      <c r="AB59" s="23"/>
      <c r="AC59" s="23"/>
      <c r="AD59" s="23"/>
      <c r="AE59" s="23"/>
      <c r="AF59" s="23"/>
      <c r="AG59" s="23"/>
      <c r="AH59" s="23"/>
      <c r="AI59" s="23"/>
      <c r="AK59" s="21"/>
      <c r="AL59" s="21"/>
    </row>
    <row r="60" spans="1:38" ht="14.45" customHeight="1" x14ac:dyDescent="0.25">
      <c r="A60" s="77"/>
      <c r="B60" s="73"/>
      <c r="C60" s="77"/>
      <c r="D60" s="77"/>
      <c r="G60" s="22"/>
      <c r="H60" s="22"/>
      <c r="I60" s="22"/>
      <c r="J60" s="22"/>
      <c r="K60" s="22"/>
      <c r="L60" s="21"/>
      <c r="M60" s="55"/>
      <c r="N60" s="21"/>
      <c r="Q60" s="23"/>
      <c r="R60" s="23"/>
      <c r="S60" s="23"/>
      <c r="T60" s="23"/>
      <c r="U60" s="23"/>
      <c r="V60" s="23"/>
      <c r="W60" s="23"/>
      <c r="X60" s="23"/>
      <c r="AA60" s="23"/>
      <c r="AB60" s="23"/>
      <c r="AC60" s="23"/>
      <c r="AD60" s="23"/>
      <c r="AE60" s="23"/>
      <c r="AF60" s="23"/>
      <c r="AG60" s="23"/>
      <c r="AH60" s="23"/>
      <c r="AI60" s="23"/>
      <c r="AK60" s="21"/>
      <c r="AL60" s="21"/>
    </row>
    <row r="61" spans="1:38" ht="14.45" customHeight="1" x14ac:dyDescent="0.25">
      <c r="A61" s="77"/>
      <c r="B61" s="73"/>
      <c r="C61" s="77"/>
      <c r="D61" s="77"/>
      <c r="G61" s="22"/>
      <c r="H61" s="22"/>
      <c r="I61" s="22"/>
      <c r="J61" s="22"/>
      <c r="K61" s="22"/>
      <c r="L61" s="21"/>
      <c r="M61" s="55"/>
      <c r="N61" s="21"/>
      <c r="Q61" s="23"/>
      <c r="R61" s="23"/>
      <c r="S61" s="23"/>
      <c r="T61" s="23"/>
      <c r="U61" s="23"/>
      <c r="V61" s="23"/>
      <c r="W61" s="23"/>
      <c r="X61" s="23"/>
      <c r="AA61" s="23"/>
      <c r="AB61" s="23"/>
      <c r="AC61" s="23"/>
      <c r="AD61" s="23"/>
      <c r="AE61" s="23"/>
      <c r="AF61" s="23"/>
      <c r="AG61" s="23"/>
      <c r="AH61" s="23"/>
      <c r="AI61" s="23"/>
      <c r="AK61" s="21"/>
      <c r="AL61" s="21"/>
    </row>
    <row r="62" spans="1:38" ht="14.45" customHeight="1" x14ac:dyDescent="0.25">
      <c r="A62" s="77"/>
      <c r="B62" s="73"/>
      <c r="C62" s="77"/>
      <c r="D62" s="77"/>
      <c r="G62" s="22"/>
      <c r="H62" s="22"/>
      <c r="I62" s="22"/>
      <c r="J62" s="22"/>
      <c r="K62" s="22"/>
      <c r="L62" s="21"/>
      <c r="M62" s="55"/>
      <c r="N62" s="21"/>
      <c r="Q62" s="23"/>
      <c r="R62" s="23"/>
      <c r="S62" s="23"/>
      <c r="T62" s="23"/>
      <c r="U62" s="23"/>
      <c r="V62" s="23"/>
      <c r="W62" s="23"/>
      <c r="X62" s="23"/>
      <c r="AA62" s="23"/>
      <c r="AB62" s="23"/>
      <c r="AC62" s="23"/>
      <c r="AD62" s="23"/>
      <c r="AE62" s="23"/>
      <c r="AF62" s="23"/>
      <c r="AG62" s="23"/>
      <c r="AH62" s="23"/>
      <c r="AI62" s="23"/>
      <c r="AK62" s="21"/>
      <c r="AL62" s="21"/>
    </row>
    <row r="63" spans="1:38" ht="14.45" customHeight="1" x14ac:dyDescent="0.25">
      <c r="A63" s="77"/>
      <c r="B63" s="73"/>
      <c r="C63" s="77"/>
      <c r="D63" s="77"/>
      <c r="G63" s="22"/>
      <c r="H63" s="22"/>
      <c r="I63" s="22"/>
      <c r="J63" s="22"/>
      <c r="K63" s="22"/>
      <c r="L63" s="21"/>
      <c r="M63" s="55"/>
      <c r="N63" s="21"/>
      <c r="Q63" s="23"/>
      <c r="R63" s="23"/>
      <c r="S63" s="23"/>
      <c r="T63" s="23"/>
      <c r="U63" s="23"/>
      <c r="V63" s="23"/>
      <c r="W63" s="23"/>
      <c r="X63" s="23"/>
      <c r="AA63" s="23"/>
      <c r="AB63" s="23"/>
      <c r="AC63" s="23"/>
      <c r="AD63" s="23"/>
      <c r="AE63" s="23"/>
      <c r="AF63" s="23"/>
      <c r="AG63" s="23"/>
      <c r="AH63" s="23"/>
      <c r="AI63" s="23"/>
      <c r="AK63" s="21"/>
      <c r="AL63" s="21"/>
    </row>
    <row r="64" spans="1:38" ht="14.45" customHeight="1" x14ac:dyDescent="0.25">
      <c r="A64" s="77"/>
      <c r="B64" s="73"/>
      <c r="C64" s="77"/>
      <c r="D64" s="77"/>
      <c r="G64" s="22"/>
      <c r="H64" s="22"/>
      <c r="I64" s="22"/>
      <c r="J64" s="22"/>
      <c r="K64" s="22"/>
      <c r="L64" s="21"/>
      <c r="M64" s="55"/>
      <c r="N64" s="21"/>
      <c r="Q64" s="23"/>
      <c r="R64" s="23"/>
      <c r="S64" s="23"/>
      <c r="T64" s="23"/>
      <c r="U64" s="23"/>
      <c r="V64" s="23"/>
      <c r="W64" s="23"/>
      <c r="X64" s="23"/>
      <c r="AA64" s="23"/>
      <c r="AB64" s="23"/>
      <c r="AC64" s="23"/>
      <c r="AD64" s="23"/>
      <c r="AE64" s="23"/>
      <c r="AF64" s="23"/>
      <c r="AG64" s="23"/>
      <c r="AH64" s="23"/>
      <c r="AI64" s="23"/>
      <c r="AK64" s="21"/>
      <c r="AL64" s="21"/>
    </row>
    <row r="65" spans="1:38" ht="14.45" customHeight="1" x14ac:dyDescent="0.25">
      <c r="A65" s="77"/>
      <c r="B65" s="73"/>
      <c r="C65" s="77"/>
      <c r="D65" s="77"/>
      <c r="G65" s="22"/>
      <c r="H65" s="22"/>
      <c r="I65" s="22"/>
      <c r="J65" s="22"/>
      <c r="K65" s="22"/>
      <c r="L65" s="21"/>
      <c r="M65" s="55"/>
      <c r="N65" s="21"/>
      <c r="Q65" s="23"/>
      <c r="R65" s="23"/>
      <c r="S65" s="23"/>
      <c r="T65" s="23"/>
      <c r="U65" s="23"/>
      <c r="V65" s="23"/>
      <c r="W65" s="23"/>
      <c r="X65" s="23"/>
      <c r="AA65" s="23"/>
      <c r="AB65" s="23"/>
      <c r="AC65" s="23"/>
      <c r="AD65" s="23"/>
      <c r="AE65" s="23"/>
      <c r="AF65" s="23"/>
      <c r="AG65" s="23"/>
      <c r="AH65" s="23"/>
      <c r="AI65" s="23"/>
      <c r="AK65" s="21"/>
      <c r="AL65" s="21"/>
    </row>
    <row r="66" spans="1:38" ht="14.45" customHeight="1" x14ac:dyDescent="0.25">
      <c r="A66" s="77"/>
      <c r="B66" s="73"/>
      <c r="C66" s="77"/>
      <c r="D66" s="77"/>
      <c r="G66" s="22"/>
      <c r="H66" s="22"/>
      <c r="I66" s="22"/>
      <c r="J66" s="22"/>
      <c r="K66" s="22"/>
      <c r="L66" s="21"/>
      <c r="M66" s="55"/>
      <c r="N66" s="21"/>
      <c r="Q66" s="23"/>
      <c r="R66" s="23"/>
      <c r="S66" s="23"/>
      <c r="T66" s="23"/>
      <c r="U66" s="23"/>
      <c r="V66" s="23"/>
      <c r="W66" s="23"/>
      <c r="X66" s="23"/>
      <c r="AA66" s="23"/>
      <c r="AB66" s="23"/>
      <c r="AC66" s="23"/>
      <c r="AD66" s="23"/>
      <c r="AE66" s="23"/>
      <c r="AF66" s="23"/>
      <c r="AG66" s="23"/>
      <c r="AH66" s="23"/>
      <c r="AI66" s="23"/>
      <c r="AK66" s="21"/>
      <c r="AL66" s="21"/>
    </row>
    <row r="67" spans="1:38" ht="14.45" customHeight="1" x14ac:dyDescent="0.25">
      <c r="A67" s="77"/>
      <c r="B67" s="73"/>
      <c r="C67" s="77"/>
      <c r="D67" s="77"/>
      <c r="G67" s="22"/>
      <c r="H67" s="22"/>
      <c r="I67" s="22"/>
      <c r="J67" s="22"/>
      <c r="K67" s="22"/>
      <c r="L67" s="21"/>
      <c r="M67" s="55"/>
      <c r="N67" s="21"/>
      <c r="Q67" s="23"/>
      <c r="R67" s="23"/>
      <c r="S67" s="23"/>
      <c r="T67" s="23"/>
      <c r="U67" s="23"/>
      <c r="V67" s="23"/>
      <c r="W67" s="23"/>
      <c r="X67" s="23"/>
      <c r="AA67" s="23"/>
      <c r="AB67" s="23"/>
      <c r="AC67" s="23"/>
      <c r="AD67" s="23"/>
      <c r="AE67" s="23"/>
      <c r="AF67" s="23"/>
      <c r="AG67" s="23"/>
      <c r="AH67" s="23"/>
      <c r="AI67" s="23"/>
      <c r="AK67" s="21"/>
      <c r="AL67" s="21"/>
    </row>
    <row r="68" spans="1:38" ht="14.45" customHeight="1" x14ac:dyDescent="0.25">
      <c r="A68" s="77"/>
      <c r="B68" s="73"/>
      <c r="C68" s="77"/>
      <c r="D68" s="77"/>
      <c r="E68" s="49"/>
      <c r="G68" s="22"/>
      <c r="H68" s="22"/>
      <c r="I68" s="22"/>
      <c r="J68" s="22"/>
      <c r="K68" s="22"/>
      <c r="L68" s="21"/>
      <c r="M68" s="55"/>
      <c r="N68" s="21"/>
      <c r="Q68" s="23"/>
      <c r="R68" s="23"/>
      <c r="S68" s="23"/>
      <c r="T68" s="23"/>
      <c r="U68" s="23"/>
      <c r="V68" s="23"/>
      <c r="W68" s="23"/>
      <c r="X68" s="23"/>
      <c r="AA68" s="23"/>
      <c r="AB68" s="23"/>
      <c r="AC68" s="23"/>
      <c r="AD68" s="23"/>
      <c r="AE68" s="23"/>
      <c r="AF68" s="23"/>
      <c r="AG68" s="23"/>
      <c r="AH68" s="23"/>
      <c r="AI68" s="23"/>
      <c r="AK68" s="21"/>
      <c r="AL68" s="21"/>
    </row>
    <row r="69" spans="1:38" ht="14.45" customHeight="1" x14ac:dyDescent="0.25">
      <c r="A69" s="77"/>
      <c r="B69" s="73"/>
      <c r="C69" s="77"/>
      <c r="D69" s="77"/>
      <c r="E69" s="49"/>
      <c r="G69" s="22"/>
      <c r="H69" s="22"/>
      <c r="I69" s="22"/>
      <c r="J69" s="22"/>
      <c r="K69" s="22"/>
      <c r="L69" s="21"/>
      <c r="M69" s="55"/>
      <c r="N69" s="21"/>
      <c r="Q69" s="23"/>
      <c r="R69" s="23"/>
      <c r="S69" s="23"/>
      <c r="T69" s="23"/>
      <c r="U69" s="23"/>
      <c r="V69" s="23"/>
      <c r="W69" s="23"/>
      <c r="X69" s="23"/>
      <c r="AA69" s="23"/>
      <c r="AB69" s="23"/>
      <c r="AC69" s="23"/>
      <c r="AD69" s="23"/>
      <c r="AE69" s="23"/>
      <c r="AF69" s="23"/>
      <c r="AG69" s="23"/>
      <c r="AH69" s="23"/>
      <c r="AI69" s="23"/>
      <c r="AK69" s="21"/>
      <c r="AL69" s="21"/>
    </row>
    <row r="70" spans="1:38" ht="14.45" customHeight="1" x14ac:dyDescent="0.25">
      <c r="A70" s="77"/>
      <c r="B70" s="73"/>
      <c r="C70" s="77"/>
      <c r="D70" s="77"/>
      <c r="E70" s="49"/>
      <c r="G70" s="22"/>
      <c r="H70" s="22"/>
      <c r="I70" s="22"/>
      <c r="J70" s="22"/>
      <c r="K70" s="22"/>
      <c r="L70" s="21"/>
      <c r="M70" s="55"/>
      <c r="N70" s="21"/>
      <c r="Q70" s="23"/>
      <c r="R70" s="23"/>
      <c r="S70" s="23"/>
      <c r="T70" s="23"/>
      <c r="U70" s="23"/>
      <c r="V70" s="23"/>
      <c r="W70" s="23"/>
      <c r="X70" s="23"/>
      <c r="AA70" s="23"/>
      <c r="AB70" s="23"/>
      <c r="AC70" s="23"/>
      <c r="AD70" s="23"/>
      <c r="AE70" s="23"/>
      <c r="AF70" s="23"/>
      <c r="AG70" s="23"/>
      <c r="AH70" s="23"/>
      <c r="AI70" s="23"/>
      <c r="AK70" s="21"/>
      <c r="AL70" s="21"/>
    </row>
    <row r="71" spans="1:38" ht="14.45" customHeight="1" x14ac:dyDescent="0.25">
      <c r="A71" s="77"/>
      <c r="B71" s="73"/>
      <c r="C71" s="77"/>
      <c r="D71" s="77"/>
      <c r="G71" s="22"/>
      <c r="H71" s="22"/>
      <c r="I71" s="22"/>
      <c r="J71" s="22"/>
      <c r="K71" s="22"/>
      <c r="L71" s="21"/>
      <c r="M71" s="55"/>
      <c r="N71" s="21"/>
      <c r="Q71" s="23"/>
      <c r="R71" s="23"/>
      <c r="S71" s="23"/>
      <c r="T71" s="23"/>
      <c r="U71" s="23"/>
      <c r="V71" s="23"/>
      <c r="W71" s="23"/>
      <c r="X71" s="23"/>
      <c r="AA71" s="23"/>
      <c r="AB71" s="23"/>
      <c r="AC71" s="23"/>
      <c r="AD71" s="23"/>
      <c r="AE71" s="23"/>
      <c r="AF71" s="23"/>
      <c r="AG71" s="23"/>
      <c r="AH71" s="23"/>
      <c r="AI71" s="23"/>
      <c r="AK71" s="21"/>
      <c r="AL71" s="21"/>
    </row>
    <row r="72" spans="1:38" ht="14.45" customHeight="1" x14ac:dyDescent="0.25">
      <c r="A72" s="77"/>
      <c r="B72" s="73"/>
      <c r="C72" s="77"/>
      <c r="D72" s="77"/>
      <c r="G72" s="22"/>
      <c r="H72" s="22"/>
      <c r="I72" s="22"/>
      <c r="J72" s="22"/>
      <c r="K72" s="22"/>
      <c r="L72" s="21"/>
      <c r="M72" s="55"/>
      <c r="N72" s="21"/>
      <c r="Q72" s="23"/>
      <c r="R72" s="23"/>
      <c r="S72" s="23"/>
      <c r="T72" s="23"/>
      <c r="U72" s="23"/>
      <c r="V72" s="23"/>
      <c r="W72" s="23"/>
      <c r="X72" s="23"/>
      <c r="AA72" s="23"/>
      <c r="AB72" s="23"/>
      <c r="AC72" s="23"/>
      <c r="AD72" s="23"/>
      <c r="AE72" s="23"/>
      <c r="AF72" s="23"/>
      <c r="AG72" s="23"/>
      <c r="AH72" s="23"/>
      <c r="AI72" s="23"/>
      <c r="AK72" s="21"/>
      <c r="AL72" s="21"/>
    </row>
    <row r="73" spans="1:38" ht="14.45" customHeight="1" x14ac:dyDescent="0.25">
      <c r="A73" s="77"/>
      <c r="B73" s="73"/>
      <c r="C73" s="77"/>
      <c r="D73" s="77"/>
      <c r="G73" s="22"/>
      <c r="H73" s="22"/>
      <c r="I73" s="22"/>
      <c r="J73" s="22"/>
      <c r="K73" s="22"/>
      <c r="L73" s="21"/>
      <c r="M73" s="55"/>
      <c r="N73" s="21"/>
      <c r="Q73" s="23"/>
      <c r="R73" s="23"/>
      <c r="S73" s="23"/>
      <c r="T73" s="23"/>
      <c r="U73" s="23"/>
      <c r="V73" s="23"/>
      <c r="W73" s="23"/>
      <c r="X73" s="23"/>
      <c r="AA73" s="23"/>
      <c r="AB73" s="23"/>
      <c r="AC73" s="23"/>
      <c r="AD73" s="23"/>
      <c r="AE73" s="23"/>
      <c r="AF73" s="23"/>
      <c r="AG73" s="23"/>
      <c r="AH73" s="23"/>
      <c r="AI73" s="23"/>
      <c r="AK73" s="21"/>
      <c r="AL73" s="21"/>
    </row>
    <row r="74" spans="1:38" ht="14.45" customHeight="1" x14ac:dyDescent="0.25">
      <c r="A74" s="77"/>
      <c r="B74" s="73"/>
      <c r="C74" s="77"/>
      <c r="D74" s="77"/>
      <c r="G74" s="25"/>
      <c r="H74" s="25"/>
      <c r="I74" s="25"/>
      <c r="J74" s="25"/>
      <c r="K74" s="25"/>
      <c r="L74" s="21"/>
      <c r="M74" s="55"/>
      <c r="N74" s="21"/>
      <c r="Q74" s="23"/>
      <c r="R74" s="23"/>
      <c r="S74" s="23"/>
      <c r="T74" s="23"/>
      <c r="U74" s="23"/>
      <c r="V74" s="23"/>
      <c r="W74" s="23"/>
      <c r="X74" s="23"/>
      <c r="AA74" s="23"/>
      <c r="AB74" s="23"/>
      <c r="AC74" s="23"/>
      <c r="AD74" s="23"/>
      <c r="AE74" s="23"/>
      <c r="AF74" s="23"/>
      <c r="AG74" s="23"/>
      <c r="AH74" s="23"/>
      <c r="AI74" s="23"/>
      <c r="AK74" s="21"/>
      <c r="AL74" s="21"/>
    </row>
    <row r="75" spans="1:38" ht="14.45" customHeight="1" x14ac:dyDescent="0.25">
      <c r="A75" s="77"/>
      <c r="B75" s="73"/>
      <c r="C75" s="77"/>
      <c r="D75" s="77"/>
      <c r="H75" s="16"/>
      <c r="I75" s="16"/>
      <c r="J75" s="21"/>
      <c r="K75" s="17"/>
      <c r="L75" s="18"/>
      <c r="M75" s="55"/>
      <c r="N75" s="19"/>
      <c r="Q75" s="20"/>
      <c r="R75" s="20"/>
      <c r="S75" s="20"/>
      <c r="T75" s="20"/>
      <c r="U75" s="20"/>
      <c r="V75" s="20"/>
      <c r="W75" s="23"/>
      <c r="X75" s="20"/>
      <c r="AA75" s="20"/>
      <c r="AB75" s="23"/>
      <c r="AC75" s="23"/>
      <c r="AD75" s="23"/>
      <c r="AE75" s="23"/>
      <c r="AF75" s="23"/>
      <c r="AG75" s="23"/>
      <c r="AH75" s="23"/>
      <c r="AI75" s="23"/>
    </row>
    <row r="76" spans="1:38" ht="14.45" customHeight="1" x14ac:dyDescent="0.25">
      <c r="A76" s="77"/>
      <c r="B76" s="73"/>
      <c r="C76" s="77"/>
      <c r="D76" s="77"/>
      <c r="H76" s="16"/>
      <c r="I76" s="16"/>
      <c r="J76" s="21"/>
      <c r="K76" s="17"/>
      <c r="L76" s="18"/>
      <c r="M76" s="55"/>
      <c r="N76" s="19"/>
      <c r="Q76" s="20"/>
      <c r="R76" s="20"/>
      <c r="S76" s="20"/>
      <c r="T76" s="20"/>
      <c r="U76" s="20"/>
      <c r="V76" s="20"/>
      <c r="W76" s="23"/>
      <c r="X76" s="20"/>
      <c r="AA76" s="20"/>
      <c r="AB76" s="23"/>
      <c r="AC76" s="23"/>
      <c r="AD76" s="23"/>
      <c r="AE76" s="23"/>
      <c r="AF76" s="23"/>
      <c r="AG76" s="23"/>
      <c r="AH76" s="23"/>
      <c r="AI76" s="23"/>
    </row>
    <row r="77" spans="1:38" ht="14.45" customHeight="1" x14ac:dyDescent="0.25">
      <c r="A77" s="77"/>
      <c r="B77" s="73"/>
      <c r="C77" s="77"/>
      <c r="D77" s="77"/>
      <c r="H77" s="16"/>
      <c r="I77" s="16"/>
      <c r="J77" s="21"/>
      <c r="K77" s="17"/>
      <c r="L77" s="18"/>
      <c r="M77" s="55"/>
      <c r="N77" s="19"/>
      <c r="W77" s="23"/>
      <c r="AG77" s="23"/>
      <c r="AH77" s="23"/>
    </row>
    <row r="78" spans="1:38" ht="14.45" customHeight="1" x14ac:dyDescent="0.25">
      <c r="A78" s="77"/>
      <c r="B78" s="73"/>
      <c r="C78" s="77"/>
      <c r="D78" s="77"/>
      <c r="J78" s="14"/>
      <c r="K78" s="6"/>
      <c r="L78" s="6"/>
      <c r="M78" s="55"/>
      <c r="N78" s="6"/>
      <c r="O78" s="6"/>
      <c r="W78" s="23"/>
      <c r="AG78" s="23"/>
      <c r="AH78" s="23"/>
    </row>
    <row r="79" spans="1:38" ht="14.45" customHeight="1" x14ac:dyDescent="0.25">
      <c r="A79" s="77"/>
      <c r="B79" s="73"/>
      <c r="C79" s="77"/>
      <c r="D79" s="77"/>
      <c r="J79" s="14"/>
      <c r="K79" s="6"/>
      <c r="L79" s="6"/>
      <c r="M79" s="55"/>
      <c r="N79" s="6"/>
      <c r="O79" s="6"/>
      <c r="W79" s="23"/>
      <c r="AG79" s="23"/>
      <c r="AH79" s="23"/>
    </row>
    <row r="80" spans="1:38" ht="14.45" customHeight="1" x14ac:dyDescent="0.25">
      <c r="A80" s="77"/>
      <c r="B80" s="73"/>
      <c r="C80" s="77"/>
      <c r="D80" s="77"/>
      <c r="J80" s="14"/>
      <c r="K80" s="6"/>
      <c r="L80" s="6"/>
      <c r="M80" s="55"/>
      <c r="N80" s="6"/>
      <c r="O80" s="6"/>
      <c r="W80" s="23"/>
      <c r="AG80" s="23"/>
      <c r="AH80" s="23"/>
    </row>
    <row r="81" spans="1:34" ht="14.45" customHeight="1" x14ac:dyDescent="0.25">
      <c r="A81" s="77"/>
      <c r="B81" s="73"/>
      <c r="C81" s="77"/>
      <c r="D81" s="77"/>
      <c r="J81" s="14"/>
      <c r="K81" s="6"/>
      <c r="L81" s="6"/>
      <c r="M81" s="55"/>
      <c r="N81" s="6"/>
      <c r="O81" s="6"/>
      <c r="W81" s="23"/>
      <c r="AG81" s="23"/>
      <c r="AH81" s="23"/>
    </row>
    <row r="82" spans="1:34" ht="14.45" customHeight="1" x14ac:dyDescent="0.25">
      <c r="A82" s="77"/>
      <c r="B82" s="73"/>
      <c r="C82" s="77"/>
      <c r="D82" s="77"/>
      <c r="J82" s="14"/>
      <c r="K82" s="6"/>
      <c r="L82" s="6"/>
      <c r="M82" s="55"/>
      <c r="N82" s="6"/>
      <c r="O82" s="6"/>
      <c r="W82" s="23"/>
      <c r="AG82" s="23"/>
      <c r="AH82" s="23"/>
    </row>
    <row r="83" spans="1:34" ht="14.45" customHeight="1" x14ac:dyDescent="0.25">
      <c r="A83" s="77"/>
      <c r="B83" s="73"/>
      <c r="C83" s="77"/>
      <c r="D83" s="77"/>
      <c r="J83" s="14"/>
      <c r="K83" s="6"/>
      <c r="L83" s="6"/>
      <c r="M83" s="55"/>
      <c r="N83" s="6"/>
      <c r="O83" s="6"/>
      <c r="W83" s="23"/>
      <c r="AG83" s="23"/>
      <c r="AH83" s="23"/>
    </row>
    <row r="84" spans="1:34" ht="14.45" customHeight="1" x14ac:dyDescent="0.25">
      <c r="A84" s="77"/>
      <c r="B84" s="73"/>
      <c r="C84" s="77"/>
      <c r="D84" s="77"/>
      <c r="J84" s="14"/>
      <c r="K84" s="6"/>
      <c r="L84" s="6"/>
      <c r="M84" s="55"/>
      <c r="N84" s="6"/>
      <c r="O84" s="6"/>
      <c r="W84" s="23"/>
      <c r="AG84" s="23"/>
      <c r="AH84" s="23"/>
    </row>
    <row r="85" spans="1:34" ht="14.45" customHeight="1" x14ac:dyDescent="0.25">
      <c r="A85" s="77"/>
      <c r="B85" s="73"/>
      <c r="C85" s="77"/>
      <c r="D85" s="77"/>
      <c r="J85" s="14"/>
      <c r="K85" s="6"/>
      <c r="L85" s="6"/>
      <c r="M85" s="55"/>
      <c r="N85" s="6"/>
      <c r="O85" s="6"/>
      <c r="W85" s="23"/>
      <c r="AG85" s="23"/>
      <c r="AH85" s="23"/>
    </row>
    <row r="86" spans="1:34" ht="14.45" customHeight="1" x14ac:dyDescent="0.25">
      <c r="A86" s="77"/>
      <c r="B86" s="73"/>
      <c r="C86" s="77"/>
      <c r="D86" s="77"/>
      <c r="J86" s="14"/>
      <c r="K86" s="6"/>
      <c r="L86" s="6"/>
      <c r="M86" s="55"/>
      <c r="N86" s="6"/>
      <c r="O86" s="6"/>
      <c r="W86" s="23"/>
      <c r="AG86" s="23"/>
      <c r="AH86" s="23"/>
    </row>
    <row r="87" spans="1:34" ht="14.45" customHeight="1" x14ac:dyDescent="0.25">
      <c r="A87" s="77"/>
      <c r="B87" s="73"/>
      <c r="C87" s="77"/>
      <c r="D87" s="77"/>
      <c r="J87" s="14"/>
      <c r="K87" s="6"/>
      <c r="L87" s="6"/>
      <c r="M87" s="55"/>
      <c r="N87" s="6"/>
      <c r="O87" s="6"/>
      <c r="W87" s="23"/>
      <c r="AG87" s="23"/>
      <c r="AH87" s="23"/>
    </row>
    <row r="88" spans="1:34" ht="14.45" customHeight="1" x14ac:dyDescent="0.25">
      <c r="A88" s="77"/>
      <c r="B88" s="73"/>
      <c r="C88" s="77"/>
      <c r="D88" s="77"/>
      <c r="J88" s="14"/>
      <c r="K88" s="6"/>
      <c r="L88" s="6"/>
      <c r="M88" s="55"/>
      <c r="N88" s="6"/>
      <c r="O88" s="6"/>
      <c r="W88" s="23"/>
      <c r="AG88" s="23"/>
      <c r="AH88" s="23"/>
    </row>
    <row r="89" spans="1:34" ht="14.45" customHeight="1" x14ac:dyDescent="0.25">
      <c r="A89" s="77"/>
      <c r="B89" s="73"/>
      <c r="C89" s="77"/>
      <c r="D89" s="77"/>
      <c r="J89" s="14"/>
      <c r="K89" s="6"/>
      <c r="L89" s="6"/>
      <c r="M89" s="55"/>
      <c r="N89" s="6"/>
      <c r="O89" s="6"/>
      <c r="W89" s="23"/>
      <c r="AG89" s="23"/>
      <c r="AH89" s="23"/>
    </row>
    <row r="90" spans="1:34" ht="14.45" customHeight="1" x14ac:dyDescent="0.25">
      <c r="A90" s="77"/>
      <c r="B90" s="73"/>
      <c r="C90" s="77"/>
      <c r="D90" s="77"/>
      <c r="J90" s="14"/>
      <c r="K90" s="6"/>
      <c r="L90" s="6"/>
      <c r="M90" s="55"/>
      <c r="N90" s="6"/>
      <c r="O90" s="6"/>
      <c r="W90" s="23"/>
      <c r="AG90" s="23"/>
      <c r="AH90" s="23"/>
    </row>
    <row r="91" spans="1:34" ht="14.45" customHeight="1" x14ac:dyDescent="0.25">
      <c r="A91" s="77"/>
      <c r="B91" s="73"/>
      <c r="C91" s="77"/>
      <c r="D91" s="77"/>
      <c r="J91" s="14"/>
      <c r="K91" s="6"/>
      <c r="L91" s="6"/>
      <c r="M91" s="55"/>
      <c r="N91" s="6"/>
      <c r="O91" s="6"/>
      <c r="W91" s="23"/>
      <c r="AG91" s="23"/>
      <c r="AH91" s="23"/>
    </row>
    <row r="92" spans="1:34" ht="14.45" customHeight="1" x14ac:dyDescent="0.25">
      <c r="A92" s="77"/>
      <c r="B92" s="73"/>
      <c r="C92" s="77"/>
      <c r="D92" s="77"/>
      <c r="J92" s="14"/>
      <c r="K92" s="6"/>
      <c r="L92" s="6"/>
      <c r="M92" s="55"/>
      <c r="N92" s="6"/>
      <c r="O92" s="6"/>
      <c r="W92" s="23"/>
      <c r="AG92" s="23"/>
      <c r="AH92" s="23"/>
    </row>
    <row r="93" spans="1:34" ht="14.45" customHeight="1" x14ac:dyDescent="0.25">
      <c r="A93" s="77"/>
      <c r="B93" s="73"/>
      <c r="C93" s="77"/>
      <c r="D93" s="77"/>
      <c r="J93" s="14"/>
      <c r="K93" s="6"/>
      <c r="L93" s="6"/>
      <c r="M93" s="55"/>
      <c r="N93" s="6"/>
      <c r="O93" s="6"/>
      <c r="W93" s="23"/>
      <c r="AG93" s="23"/>
      <c r="AH93" s="23"/>
    </row>
    <row r="94" spans="1:34" ht="14.45" customHeight="1" x14ac:dyDescent="0.25">
      <c r="A94" s="77"/>
      <c r="B94" s="73"/>
      <c r="C94" s="77"/>
      <c r="D94" s="77"/>
      <c r="J94" s="14"/>
      <c r="K94" s="6"/>
      <c r="L94" s="6"/>
      <c r="M94" s="55"/>
      <c r="N94" s="6"/>
      <c r="O94" s="6"/>
      <c r="W94" s="23"/>
      <c r="AG94" s="23"/>
      <c r="AH94" s="23"/>
    </row>
    <row r="95" spans="1:34" ht="14.45" customHeight="1" x14ac:dyDescent="0.25">
      <c r="A95" s="77"/>
      <c r="B95" s="73"/>
      <c r="C95" s="77"/>
      <c r="D95" s="77"/>
      <c r="M95" s="55"/>
      <c r="W95" s="23"/>
      <c r="AG95" s="23"/>
      <c r="AH95" s="23"/>
    </row>
    <row r="96" spans="1:34" ht="14.45" customHeight="1" x14ac:dyDescent="0.25">
      <c r="A96" s="77"/>
      <c r="B96" s="73"/>
      <c r="C96" s="77"/>
      <c r="D96" s="77"/>
      <c r="M96" s="55"/>
      <c r="W96" s="23"/>
      <c r="AG96" s="23"/>
      <c r="AH96" s="23"/>
    </row>
    <row r="97" spans="1:34" ht="14.45" customHeight="1" x14ac:dyDescent="0.25">
      <c r="A97" s="77"/>
      <c r="B97" s="73"/>
      <c r="C97" s="77"/>
      <c r="D97" s="77"/>
      <c r="M97" s="55"/>
      <c r="W97" s="23"/>
      <c r="AG97" s="23"/>
      <c r="AH97" s="23"/>
    </row>
    <row r="98" spans="1:34" ht="14.45" customHeight="1" x14ac:dyDescent="0.25">
      <c r="A98" s="77"/>
      <c r="B98" s="60"/>
      <c r="C98" s="61"/>
      <c r="D98" s="61"/>
      <c r="M98" s="55"/>
      <c r="W98" s="23"/>
      <c r="AG98" s="23"/>
      <c r="AH98" s="23"/>
    </row>
    <row r="99" spans="1:34" ht="14.45" customHeight="1" x14ac:dyDescent="0.25">
      <c r="A99" s="48"/>
      <c r="B99" s="60"/>
      <c r="C99" s="61"/>
      <c r="D99" s="61"/>
      <c r="M99" s="55"/>
      <c r="W99" s="23"/>
      <c r="AG99" s="23"/>
      <c r="AH99" s="23"/>
    </row>
    <row r="100" spans="1:34" ht="14.45" customHeight="1" x14ac:dyDescent="0.25">
      <c r="A100" s="48"/>
      <c r="B100" s="60"/>
      <c r="C100" s="61"/>
      <c r="D100" s="61"/>
      <c r="M100" s="55"/>
      <c r="W100" s="23"/>
      <c r="AG100" s="23"/>
      <c r="AH100" s="23"/>
    </row>
    <row r="101" spans="1:34" ht="14.45" customHeight="1" x14ac:dyDescent="0.25">
      <c r="A101" s="61"/>
      <c r="B101" s="60"/>
      <c r="C101" s="61"/>
      <c r="D101" s="61"/>
      <c r="M101" s="55"/>
      <c r="W101" s="23"/>
      <c r="AG101" s="23"/>
      <c r="AH101" s="23"/>
    </row>
    <row r="102" spans="1:34" ht="14.45" customHeight="1" x14ac:dyDescent="0.25">
      <c r="A102" s="61"/>
      <c r="B102" s="60"/>
      <c r="C102" s="61"/>
      <c r="D102" s="61"/>
      <c r="M102" s="55"/>
      <c r="W102" s="23"/>
      <c r="AG102" s="23"/>
      <c r="AH102" s="23"/>
    </row>
    <row r="103" spans="1:34" ht="14.45" customHeight="1" x14ac:dyDescent="0.25">
      <c r="A103" s="61"/>
      <c r="B103" s="60"/>
      <c r="C103" s="61"/>
      <c r="D103" s="61"/>
      <c r="M103" s="55"/>
      <c r="W103" s="23"/>
      <c r="AG103" s="23"/>
      <c r="AH103" s="23"/>
    </row>
    <row r="104" spans="1:34" ht="14.45" customHeight="1" x14ac:dyDescent="0.25">
      <c r="A104" s="61"/>
      <c r="B104" s="60"/>
      <c r="C104" s="61"/>
      <c r="D104" s="61"/>
      <c r="M104" s="55"/>
      <c r="W104" s="23"/>
      <c r="AG104" s="23"/>
      <c r="AH104" s="23"/>
    </row>
    <row r="105" spans="1:34" ht="14.45" customHeight="1" x14ac:dyDescent="0.25">
      <c r="A105" s="61"/>
      <c r="B105" s="60"/>
      <c r="C105" s="61"/>
      <c r="D105" s="61"/>
      <c r="M105" s="55"/>
      <c r="W105" s="23"/>
      <c r="AG105" s="23"/>
      <c r="AH105" s="23"/>
    </row>
    <row r="106" spans="1:34" ht="14.45" customHeight="1" x14ac:dyDescent="0.25">
      <c r="A106" s="61"/>
      <c r="B106" s="60"/>
      <c r="C106" s="61"/>
      <c r="D106" s="61"/>
      <c r="M106" s="55"/>
      <c r="W106" s="23"/>
      <c r="AG106" s="23"/>
      <c r="AH106" s="23"/>
    </row>
    <row r="107" spans="1:34" ht="14.45" customHeight="1" x14ac:dyDescent="0.25">
      <c r="A107" s="61"/>
      <c r="B107" s="60"/>
      <c r="C107" s="61"/>
      <c r="D107" s="61"/>
      <c r="M107" s="55"/>
      <c r="W107" s="23"/>
      <c r="AG107" s="23"/>
      <c r="AH107" s="23"/>
    </row>
    <row r="108" spans="1:34" ht="14.45" customHeight="1" x14ac:dyDescent="0.25">
      <c r="A108" s="61"/>
      <c r="B108" s="60"/>
      <c r="C108" s="61"/>
      <c r="D108" s="61"/>
      <c r="M108" s="55"/>
      <c r="W108" s="23"/>
      <c r="AG108" s="23"/>
      <c r="AH108" s="23"/>
    </row>
    <row r="109" spans="1:34" ht="14.45" customHeight="1" x14ac:dyDescent="0.25">
      <c r="A109" s="61"/>
      <c r="B109" s="60"/>
      <c r="C109" s="61"/>
      <c r="D109" s="61"/>
      <c r="E109" s="53"/>
      <c r="M109" s="55"/>
      <c r="W109" s="23"/>
      <c r="AG109" s="23"/>
      <c r="AH109" s="23"/>
    </row>
    <row r="110" spans="1:34" ht="14.45" customHeight="1" x14ac:dyDescent="0.25">
      <c r="A110" s="61"/>
      <c r="B110" s="60"/>
      <c r="C110" s="61"/>
      <c r="D110" s="61"/>
      <c r="M110" s="55"/>
      <c r="W110" s="23"/>
      <c r="AG110" s="23"/>
      <c r="AH110" s="23"/>
    </row>
    <row r="111" spans="1:34" ht="14.45" customHeight="1" x14ac:dyDescent="0.25">
      <c r="A111" s="61"/>
      <c r="B111" s="60"/>
      <c r="C111" s="61"/>
      <c r="D111" s="61"/>
      <c r="M111" s="55"/>
      <c r="W111" s="23"/>
      <c r="AG111" s="23"/>
      <c r="AH111" s="23"/>
    </row>
    <row r="112" spans="1:34" ht="14.45" customHeight="1" x14ac:dyDescent="0.25">
      <c r="A112" s="61"/>
      <c r="M112" s="51"/>
      <c r="W112" s="23"/>
      <c r="AG112" s="23"/>
      <c r="AH112" s="23"/>
    </row>
    <row r="113" spans="13:34" ht="14.45" customHeight="1" x14ac:dyDescent="0.25">
      <c r="M113" s="49"/>
      <c r="W113" s="23"/>
      <c r="AG113" s="23"/>
      <c r="AH113" s="23"/>
    </row>
    <row r="114" spans="13:34" ht="14.45" customHeight="1" x14ac:dyDescent="0.25">
      <c r="M114" s="49"/>
      <c r="W114" s="23"/>
      <c r="AG114" s="23"/>
      <c r="AH114" s="23"/>
    </row>
    <row r="115" spans="13:34" ht="14.45" customHeight="1" x14ac:dyDescent="0.25">
      <c r="M115" s="51"/>
      <c r="W115" s="23"/>
      <c r="AG115" s="23"/>
      <c r="AH115" s="23"/>
    </row>
  </sheetData>
  <mergeCells count="7">
    <mergeCell ref="AA2:AI2"/>
    <mergeCell ref="G6:N6"/>
    <mergeCell ref="A1:D3"/>
    <mergeCell ref="A4:D4"/>
    <mergeCell ref="A5:B5"/>
    <mergeCell ref="C5:D5"/>
    <mergeCell ref="Q2:Y2"/>
  </mergeCells>
  <conditionalFormatting sqref="AA75:AA76">
    <cfRule type="cellIs" dxfId="9" priority="14" operator="greaterThan">
      <formula>$AA$3*2</formula>
    </cfRule>
  </conditionalFormatting>
  <conditionalFormatting sqref="AB60:AB76 AA60:AA74 AA57:AB59">
    <cfRule type="cellIs" dxfId="8" priority="13" operator="greaterThan">
      <formula>$AB$3*2</formula>
    </cfRule>
  </conditionalFormatting>
  <conditionalFormatting sqref="AC57:AC76">
    <cfRule type="cellIs" dxfId="7" priority="12" operator="greaterThan">
      <formula>$AC$3*2</formula>
    </cfRule>
  </conditionalFormatting>
  <conditionalFormatting sqref="AD57:AD76">
    <cfRule type="cellIs" dxfId="6" priority="11" operator="greaterThan">
      <formula>$AD$3*2</formula>
    </cfRule>
  </conditionalFormatting>
  <conditionalFormatting sqref="AE57:AE76 AF57:AF75 AG57:AH115 AA9:AI55">
    <cfRule type="cellIs" dxfId="5" priority="10" operator="greaterThan">
      <formula>$AG$3*2</formula>
    </cfRule>
  </conditionalFormatting>
  <conditionalFormatting sqref="AF76">
    <cfRule type="cellIs" dxfId="4" priority="9" operator="greaterThan">
      <formula>$AF$3*2</formula>
    </cfRule>
  </conditionalFormatting>
  <conditionalFormatting sqref="AI75:AI76">
    <cfRule type="cellIs" dxfId="3" priority="7" operator="greaterThan">
      <formula>$AI$3*2</formula>
    </cfRule>
  </conditionalFormatting>
  <conditionalFormatting sqref="AI57:AI74">
    <cfRule type="cellIs" dxfId="2" priority="6" operator="greaterThan">
      <formula>$AE$3*2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showGridLines="0" topLeftCell="B22" zoomScale="85" zoomScaleNormal="85" workbookViewId="0">
      <selection activeCell="M56" sqref="M56:M59"/>
    </sheetView>
  </sheetViews>
  <sheetFormatPr defaultRowHeight="15" x14ac:dyDescent="0.25"/>
  <cols>
    <col min="1" max="1" width="12.140625" customWidth="1"/>
    <col min="2" max="2" width="14.42578125" customWidth="1"/>
    <col min="3" max="3" width="18.42578125" customWidth="1"/>
    <col min="4" max="4" width="15.85546875" customWidth="1"/>
    <col min="5" max="5" width="14.42578125" bestFit="1" customWidth="1"/>
    <col min="6" max="6" width="10.85546875" customWidth="1"/>
    <col min="7" max="7" width="14" customWidth="1"/>
    <col min="8" max="8" width="13" customWidth="1"/>
    <col min="9" max="9" width="11.7109375" customWidth="1"/>
    <col min="10" max="10" width="13" customWidth="1"/>
    <col min="11" max="11" width="16.7109375" customWidth="1"/>
    <col min="12" max="12" width="18.42578125" customWidth="1"/>
    <col min="13" max="13" width="18.7109375" customWidth="1"/>
    <col min="14" max="15" width="18.7109375" style="61" customWidth="1"/>
    <col min="16" max="16" width="14.42578125" customWidth="1"/>
    <col min="17" max="17" width="17.140625" customWidth="1"/>
    <col min="18" max="18" width="12.7109375" customWidth="1"/>
    <col min="19" max="19" width="15" customWidth="1"/>
    <col min="20" max="20" width="11.7109375" customWidth="1"/>
    <col min="21" max="22" width="10.5703125" customWidth="1"/>
    <col min="23" max="24" width="10.5703125" style="61" customWidth="1"/>
    <col min="25" max="25" width="14.7109375" customWidth="1"/>
    <col min="26" max="26" width="2.28515625" customWidth="1"/>
    <col min="27" max="27" width="15.7109375" customWidth="1"/>
    <col min="28" max="28" width="14.5703125" customWidth="1"/>
    <col min="29" max="29" width="12.42578125" customWidth="1"/>
    <col min="30" max="30" width="12.28515625" customWidth="1"/>
    <col min="31" max="34" width="13.5703125" customWidth="1"/>
    <col min="35" max="35" width="13.5703125" style="61" customWidth="1"/>
    <col min="36" max="36" width="13.5703125" style="21" customWidth="1"/>
    <col min="37" max="37" width="5.140625" customWidth="1"/>
    <col min="38" max="38" width="8.140625" bestFit="1" customWidth="1"/>
    <col min="39" max="39" width="10.7109375" customWidth="1"/>
  </cols>
  <sheetData>
    <row r="1" spans="1:39" ht="15" customHeight="1" x14ac:dyDescent="0.25">
      <c r="A1" s="121" t="s">
        <v>40</v>
      </c>
      <c r="B1" s="122"/>
      <c r="C1" s="122"/>
      <c r="D1" s="123"/>
      <c r="E1" s="21"/>
      <c r="F1" s="21"/>
      <c r="G1" s="21"/>
      <c r="H1" s="21"/>
      <c r="I1" s="21"/>
      <c r="J1" s="21"/>
      <c r="K1" s="21"/>
      <c r="L1" s="21"/>
      <c r="M1" s="21"/>
      <c r="P1" s="21"/>
      <c r="Q1" s="21"/>
      <c r="R1" s="21"/>
      <c r="S1" s="21"/>
      <c r="T1" s="21"/>
      <c r="U1" s="21"/>
      <c r="V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9" x14ac:dyDescent="0.25">
      <c r="A2" s="124"/>
      <c r="B2" s="125"/>
      <c r="C2" s="125"/>
      <c r="D2" s="126"/>
      <c r="E2" s="21"/>
      <c r="F2" s="21"/>
      <c r="G2" s="21"/>
      <c r="H2" s="21"/>
      <c r="I2" s="21"/>
      <c r="J2" s="21"/>
      <c r="K2" s="21"/>
      <c r="L2" s="21"/>
      <c r="M2" s="21"/>
      <c r="P2" s="21"/>
      <c r="Q2" s="117" t="s">
        <v>2</v>
      </c>
      <c r="R2" s="117"/>
      <c r="S2" s="117"/>
      <c r="T2" s="117"/>
      <c r="U2" s="117"/>
      <c r="V2" s="117"/>
      <c r="W2" s="117"/>
      <c r="X2" s="117"/>
      <c r="Y2" s="117"/>
      <c r="Z2" s="21"/>
      <c r="AA2" s="21"/>
      <c r="AB2" s="117" t="s">
        <v>5</v>
      </c>
      <c r="AC2" s="117"/>
      <c r="AD2" s="117"/>
      <c r="AE2" s="117"/>
      <c r="AF2" s="117"/>
      <c r="AG2" s="117"/>
      <c r="AH2" s="117"/>
      <c r="AI2" s="65"/>
      <c r="AJ2" s="26"/>
      <c r="AL2" s="21"/>
      <c r="AM2" s="30" t="s">
        <v>14</v>
      </c>
    </row>
    <row r="3" spans="1:39" ht="24.75" customHeight="1" x14ac:dyDescent="0.25">
      <c r="A3" s="124"/>
      <c r="B3" s="125"/>
      <c r="C3" s="125"/>
      <c r="D3" s="126"/>
      <c r="E3" s="21"/>
      <c r="F3" s="21"/>
      <c r="G3" s="21"/>
      <c r="H3" s="21"/>
      <c r="I3" s="21"/>
      <c r="J3" s="21"/>
      <c r="K3" s="21"/>
      <c r="L3" s="21"/>
      <c r="M3" s="21"/>
      <c r="P3" s="10" t="s">
        <v>3</v>
      </c>
      <c r="Q3" s="34">
        <f t="shared" ref="Q3:Y3" si="0">AVERAGE(Q9:Q58)</f>
        <v>8.6038297872340543E-3</v>
      </c>
      <c r="R3" s="34">
        <f t="shared" si="0"/>
        <v>2.6578297872340444E-2</v>
      </c>
      <c r="S3" s="34">
        <f t="shared" si="0"/>
        <v>-2.7308936170212756E-2</v>
      </c>
      <c r="T3" s="34">
        <f t="shared" si="0"/>
        <v>6.4771914893617027E-2</v>
      </c>
      <c r="U3" s="34">
        <f t="shared" si="0"/>
        <v>2.0522978723404268E-2</v>
      </c>
      <c r="V3" s="34">
        <f t="shared" si="0"/>
        <v>2.0071914893617041E-2</v>
      </c>
      <c r="W3" s="34">
        <f t="shared" si="0"/>
        <v>2.2750638297872348E-2</v>
      </c>
      <c r="X3" s="34" t="e">
        <f t="shared" si="0"/>
        <v>#REF!</v>
      </c>
      <c r="Y3" s="34" t="e">
        <f t="shared" si="0"/>
        <v>#REF!</v>
      </c>
      <c r="Z3" s="21"/>
      <c r="AA3" s="10" t="s">
        <v>3</v>
      </c>
      <c r="AB3" s="34">
        <f>AVERAGE(AB9:AB58)</f>
        <v>5.5788510638297865E-2</v>
      </c>
      <c r="AC3" s="34">
        <f>AVERAGE(AC9:AC58)</f>
        <v>6.1042127659574487E-2</v>
      </c>
      <c r="AD3" s="34">
        <f>AVERAGE(AD9:AD58)</f>
        <v>5.9815319148936175E-2</v>
      </c>
      <c r="AE3" s="34">
        <f t="shared" ref="AE3:AJ3" si="1">AVERAGE(AE9:AE61)</f>
        <v>8.6258723404255333E-2</v>
      </c>
      <c r="AF3" s="34">
        <f t="shared" si="1"/>
        <v>5.3040425531914903E-2</v>
      </c>
      <c r="AG3" s="34">
        <f t="shared" si="1"/>
        <v>5.2762978723404255E-2</v>
      </c>
      <c r="AH3" s="34">
        <f t="shared" si="1"/>
        <v>5.0139574468085119E-2</v>
      </c>
      <c r="AI3" s="34" t="e">
        <f t="shared" si="1"/>
        <v>#REF!</v>
      </c>
      <c r="AJ3" s="34" t="e">
        <f t="shared" si="1"/>
        <v>#REF!</v>
      </c>
      <c r="AL3" s="29" t="s">
        <v>15</v>
      </c>
      <c r="AM3" s="21">
        <f>COUNT(AM9:AM61)</f>
        <v>0</v>
      </c>
    </row>
    <row r="4" spans="1:39" ht="25.5" customHeight="1" x14ac:dyDescent="0.25">
      <c r="A4" s="118" t="s">
        <v>41</v>
      </c>
      <c r="B4" s="119"/>
      <c r="C4" s="119"/>
      <c r="D4" s="120"/>
      <c r="E4" s="21"/>
      <c r="F4" s="21"/>
      <c r="G4" s="21"/>
      <c r="H4" s="21"/>
      <c r="I4" s="21"/>
      <c r="J4" s="21"/>
      <c r="K4" s="21"/>
      <c r="L4" s="21"/>
      <c r="M4" s="21"/>
      <c r="P4" s="10" t="s">
        <v>7</v>
      </c>
      <c r="Q4" s="34">
        <f t="shared" ref="Q4:Y4" si="2">CONVERT(Q3,"m","cm")</f>
        <v>0.86038297872340541</v>
      </c>
      <c r="R4" s="34">
        <f t="shared" si="2"/>
        <v>2.6578297872340442</v>
      </c>
      <c r="S4" s="34">
        <f t="shared" si="2"/>
        <v>-2.7308936170212754</v>
      </c>
      <c r="T4" s="34">
        <f t="shared" si="2"/>
        <v>6.4771914893617026</v>
      </c>
      <c r="U4" s="34">
        <f t="shared" si="2"/>
        <v>2.0522978723404268</v>
      </c>
      <c r="V4" s="34">
        <f t="shared" si="2"/>
        <v>2.0071914893617042</v>
      </c>
      <c r="W4" s="34">
        <f t="shared" si="2"/>
        <v>2.2750638297872348</v>
      </c>
      <c r="X4" s="34" t="e">
        <f t="shared" si="2"/>
        <v>#REF!</v>
      </c>
      <c r="Y4" s="34" t="e">
        <f t="shared" si="2"/>
        <v>#REF!</v>
      </c>
      <c r="Z4" s="21"/>
      <c r="AA4" s="10" t="s">
        <v>7</v>
      </c>
      <c r="AB4" s="34">
        <f t="shared" ref="AB4:AJ4" si="3">CONVERT(AB3,"m","cm")</f>
        <v>5.5788510638297861</v>
      </c>
      <c r="AC4" s="34">
        <f t="shared" si="3"/>
        <v>6.104212765957449</v>
      </c>
      <c r="AD4" s="34">
        <f t="shared" si="3"/>
        <v>5.9815319148936172</v>
      </c>
      <c r="AE4" s="34">
        <f t="shared" si="3"/>
        <v>8.6258723404255342</v>
      </c>
      <c r="AF4" s="34">
        <f t="shared" si="3"/>
        <v>5.3040425531914899</v>
      </c>
      <c r="AG4" s="34">
        <f t="shared" si="3"/>
        <v>5.2762978723404252</v>
      </c>
      <c r="AH4" s="34">
        <f t="shared" si="3"/>
        <v>5.0139574468085115</v>
      </c>
      <c r="AI4" s="34" t="e">
        <f t="shared" si="3"/>
        <v>#REF!</v>
      </c>
      <c r="AJ4" s="34" t="e">
        <f t="shared" si="3"/>
        <v>#REF!</v>
      </c>
      <c r="AL4" s="29" t="s">
        <v>14</v>
      </c>
      <c r="AM4" s="21">
        <f>COUNTIF(AM9:AM90,"1")</f>
        <v>0</v>
      </c>
    </row>
    <row r="5" spans="1:39" ht="23.25" customHeight="1" x14ac:dyDescent="0.25">
      <c r="A5" s="127" t="s">
        <v>25</v>
      </c>
      <c r="B5" s="128"/>
      <c r="C5" s="129">
        <f ca="1">TODAY()</f>
        <v>43363</v>
      </c>
      <c r="D5" s="130"/>
      <c r="E5" s="21"/>
      <c r="F5" s="21"/>
      <c r="G5" s="21"/>
      <c r="H5" s="21"/>
      <c r="I5" s="21"/>
      <c r="J5" s="21"/>
      <c r="K5" s="21"/>
      <c r="L5" s="21"/>
      <c r="M5" s="21"/>
      <c r="P5" s="10" t="s">
        <v>4</v>
      </c>
      <c r="Q5" s="34">
        <f t="shared" ref="Q5:Y5" si="4">CONVERT(Q3,"m","ft")</f>
        <v>2.8227788015859758E-2</v>
      </c>
      <c r="R5" s="34">
        <f t="shared" si="4"/>
        <v>8.7199140001116948E-2</v>
      </c>
      <c r="S5" s="34">
        <f t="shared" si="4"/>
        <v>-8.9596247277600904E-2</v>
      </c>
      <c r="T5" s="34">
        <f t="shared" si="4"/>
        <v>0.21250628245937342</v>
      </c>
      <c r="U5" s="34">
        <f t="shared" si="4"/>
        <v>6.7332607360250221E-2</v>
      </c>
      <c r="V5" s="34">
        <f t="shared" si="4"/>
        <v>6.5852739152286871E-2</v>
      </c>
      <c r="W5" s="34">
        <f t="shared" si="4"/>
        <v>7.4641201764673065E-2</v>
      </c>
      <c r="X5" s="34" t="e">
        <f t="shared" si="4"/>
        <v>#REF!</v>
      </c>
      <c r="Y5" s="34" t="e">
        <f t="shared" si="4"/>
        <v>#REF!</v>
      </c>
      <c r="Z5" s="21"/>
      <c r="AA5" s="10" t="s">
        <v>4</v>
      </c>
      <c r="AB5" s="34">
        <f t="shared" ref="AB5:AJ5" si="5">CONVERT(AB3,"m","ft")</f>
        <v>0.18303317138549169</v>
      </c>
      <c r="AC5" s="34">
        <f t="shared" si="5"/>
        <v>0.20026944770201602</v>
      </c>
      <c r="AD5" s="34">
        <f t="shared" si="5"/>
        <v>0.19624448539677222</v>
      </c>
      <c r="AE5" s="34">
        <f t="shared" si="5"/>
        <v>0.2830010610375831</v>
      </c>
      <c r="AF5" s="34">
        <f t="shared" si="5"/>
        <v>0.17401714413357908</v>
      </c>
      <c r="AG5" s="34">
        <f t="shared" si="5"/>
        <v>0.17310688557547327</v>
      </c>
      <c r="AH5" s="34">
        <f t="shared" si="5"/>
        <v>0.16449991623387505</v>
      </c>
      <c r="AI5" s="34" t="e">
        <f t="shared" si="5"/>
        <v>#REF!</v>
      </c>
      <c r="AJ5" s="34" t="e">
        <f t="shared" si="5"/>
        <v>#REF!</v>
      </c>
      <c r="AL5" s="29"/>
      <c r="AM5" s="21"/>
    </row>
    <row r="6" spans="1:39" ht="30" customHeight="1" x14ac:dyDescent="0.25">
      <c r="A6" s="11"/>
      <c r="B6" s="11"/>
      <c r="C6" s="11"/>
      <c r="D6" s="11"/>
      <c r="E6" s="21"/>
      <c r="F6" s="12"/>
      <c r="G6" s="116" t="s">
        <v>1</v>
      </c>
      <c r="H6" s="116"/>
      <c r="I6" s="116"/>
      <c r="J6" s="116"/>
      <c r="K6" s="116"/>
      <c r="L6" s="116"/>
      <c r="M6" s="116"/>
      <c r="N6" s="116"/>
      <c r="O6" s="116"/>
      <c r="P6" s="10" t="s">
        <v>6</v>
      </c>
      <c r="Q6" s="34">
        <f t="shared" ref="Q6:Y6" si="6">_xlfn.STDEV.S(Q9:Q58)</f>
        <v>6.8500637336076378E-2</v>
      </c>
      <c r="R6" s="34">
        <f t="shared" si="6"/>
        <v>6.930490400237857E-2</v>
      </c>
      <c r="S6" s="34">
        <f t="shared" si="6"/>
        <v>6.9033161761263034E-2</v>
      </c>
      <c r="T6" s="34">
        <f t="shared" si="6"/>
        <v>7.5016891159904425E-2</v>
      </c>
      <c r="U6" s="34">
        <f t="shared" si="6"/>
        <v>6.3081206183323857E-2</v>
      </c>
      <c r="V6" s="34">
        <f t="shared" si="6"/>
        <v>6.494142680769098E-2</v>
      </c>
      <c r="W6" s="34">
        <f t="shared" si="6"/>
        <v>6.2521305008920766E-2</v>
      </c>
      <c r="X6" s="34" t="e">
        <f t="shared" si="6"/>
        <v>#REF!</v>
      </c>
      <c r="Y6" s="34" t="e">
        <f t="shared" si="6"/>
        <v>#REF!</v>
      </c>
      <c r="Z6" s="21"/>
      <c r="AA6" s="10" t="s">
        <v>6</v>
      </c>
      <c r="AB6" s="34">
        <f>_xlfn.STDEV.S(AB9:AB58)</f>
        <v>3.9849147881278683E-2</v>
      </c>
      <c r="AC6" s="34">
        <f>_xlfn.STDEV.S(AC9:AC58)</f>
        <v>4.1446204469647994E-2</v>
      </c>
      <c r="AD6" s="34">
        <f>_xlfn.STDEV.S(AD9:AD58)</f>
        <v>4.3265641597354271E-2</v>
      </c>
      <c r="AE6" s="34">
        <f t="shared" ref="AE6:AJ6" si="7">_xlfn.STDEV.S(AE9:AE93)</f>
        <v>4.8081394106290636E-2</v>
      </c>
      <c r="AF6" s="34">
        <f t="shared" si="7"/>
        <v>3.9180893855210168E-2</v>
      </c>
      <c r="AG6" s="34">
        <f t="shared" si="7"/>
        <v>4.2244251675582711E-2</v>
      </c>
      <c r="AH6" s="34">
        <f t="shared" si="7"/>
        <v>4.3233418935569534E-2</v>
      </c>
      <c r="AI6" s="34" t="e">
        <f t="shared" si="7"/>
        <v>#REF!</v>
      </c>
      <c r="AJ6" s="34" t="e">
        <f t="shared" si="7"/>
        <v>#REF!</v>
      </c>
      <c r="AL6" s="29" t="s">
        <v>16</v>
      </c>
      <c r="AM6" s="27" t="e">
        <f>AM4/AM3</f>
        <v>#DIV/0!</v>
      </c>
    </row>
    <row r="7" spans="1:39" s="21" customFormat="1" ht="30" customHeight="1" x14ac:dyDescent="0.25">
      <c r="A7" s="11"/>
      <c r="B7" s="11"/>
      <c r="C7" s="11"/>
      <c r="F7" s="12"/>
      <c r="G7" s="45"/>
      <c r="H7" s="45"/>
      <c r="I7" s="45"/>
      <c r="J7" s="45"/>
      <c r="K7" s="45"/>
      <c r="L7" s="45"/>
      <c r="M7" s="45"/>
      <c r="N7" s="64"/>
      <c r="O7" s="64"/>
      <c r="P7" s="10" t="s">
        <v>28</v>
      </c>
      <c r="Q7" s="23">
        <f t="shared" ref="Q7:W7" si="8">CORREL($F$9:$F$57,G9:G57)</f>
        <v>0.91300543795319089</v>
      </c>
      <c r="R7" s="23">
        <f t="shared" si="8"/>
        <v>0.90948132914279123</v>
      </c>
      <c r="S7" s="23">
        <f t="shared" si="8"/>
        <v>0.91443131676448375</v>
      </c>
      <c r="T7" s="23">
        <f t="shared" si="8"/>
        <v>0.89327704323271784</v>
      </c>
      <c r="U7" s="23">
        <f t="shared" si="8"/>
        <v>0.92076621257354951</v>
      </c>
      <c r="V7" s="23">
        <f t="shared" si="8"/>
        <v>0.917909311623469</v>
      </c>
      <c r="W7" s="23">
        <f t="shared" si="8"/>
        <v>0.9216163586367665</v>
      </c>
      <c r="X7" s="23" t="e">
        <f>CORREL($F$9:$F$56,N9:N58)</f>
        <v>#N/A</v>
      </c>
      <c r="Y7" s="23" t="e">
        <f>CORREL($F$9:$F$56,O9:O58)</f>
        <v>#N/A</v>
      </c>
      <c r="AA7" s="10"/>
      <c r="AB7" s="34"/>
      <c r="AC7" s="34"/>
      <c r="AD7" s="34"/>
      <c r="AE7" s="34"/>
      <c r="AF7" s="34"/>
      <c r="AG7" s="34"/>
      <c r="AH7" s="34"/>
      <c r="AI7" s="34"/>
      <c r="AJ7" s="22"/>
      <c r="AL7" s="29"/>
      <c r="AM7" s="27"/>
    </row>
    <row r="8" spans="1:39" ht="60.75" thickBot="1" x14ac:dyDescent="0.3">
      <c r="A8" s="37" t="s">
        <v>18</v>
      </c>
      <c r="B8" s="40" t="s">
        <v>21</v>
      </c>
      <c r="C8" s="109" t="s">
        <v>38</v>
      </c>
      <c r="D8" s="109" t="s">
        <v>39</v>
      </c>
      <c r="E8" s="4" t="s">
        <v>29</v>
      </c>
      <c r="F8" s="13" t="s">
        <v>20</v>
      </c>
      <c r="G8" s="33" t="s">
        <v>30</v>
      </c>
      <c r="H8" s="33" t="s">
        <v>43</v>
      </c>
      <c r="I8" s="44" t="s">
        <v>42</v>
      </c>
      <c r="J8" s="44" t="s">
        <v>44</v>
      </c>
      <c r="K8" s="44" t="s">
        <v>34</v>
      </c>
      <c r="L8" s="44" t="s">
        <v>35</v>
      </c>
      <c r="M8" s="44" t="s">
        <v>33</v>
      </c>
      <c r="N8" s="81" t="s">
        <v>31</v>
      </c>
      <c r="O8" s="82" t="s">
        <v>32</v>
      </c>
      <c r="P8" s="21"/>
      <c r="Q8" s="9" t="str">
        <f>G8</f>
        <v>Ks=0.1,tr=0.1</v>
      </c>
      <c r="R8" s="9" t="str">
        <f t="shared" ref="R8:Y8" si="9">H8</f>
        <v>Ks=0.05,tr=0.1</v>
      </c>
      <c r="S8" s="9" t="str">
        <f t="shared" si="9"/>
        <v>Ks=0.25,tr=0.1</v>
      </c>
      <c r="T8" s="9" t="str">
        <f t="shared" si="9"/>
        <v>Ks=0.0025,tr=0.1</v>
      </c>
      <c r="U8" s="9" t="str">
        <f t="shared" si="9"/>
        <v>RK1,tr=0.1</v>
      </c>
      <c r="V8" s="9" t="str">
        <f t="shared" si="9"/>
        <v>RK2,tr=0.1</v>
      </c>
      <c r="W8" s="9" t="str">
        <f t="shared" si="9"/>
        <v>RK3,tr=0.1</v>
      </c>
      <c r="X8" s="87" t="str">
        <f t="shared" si="9"/>
        <v>Ks=2.0_LWD150_SplitBedAdj_K15_,tr=0.1</v>
      </c>
      <c r="Y8" s="87" t="str">
        <f t="shared" si="9"/>
        <v>Ks=2.0_LWD150_SplitBedAdj_K15_Rip05,tr=0.1</v>
      </c>
      <c r="Z8" s="21"/>
      <c r="AA8" s="21"/>
      <c r="AB8" s="9" t="str">
        <f t="shared" ref="AB8:AJ8" si="10">G8</f>
        <v>Ks=0.1,tr=0.1</v>
      </c>
      <c r="AC8" s="9" t="str">
        <f t="shared" si="10"/>
        <v>Ks=0.05,tr=0.1</v>
      </c>
      <c r="AD8" s="9" t="str">
        <f t="shared" si="10"/>
        <v>Ks=0.25,tr=0.1</v>
      </c>
      <c r="AE8" s="9" t="str">
        <f t="shared" si="10"/>
        <v>Ks=0.0025,tr=0.1</v>
      </c>
      <c r="AF8" s="9" t="str">
        <f t="shared" si="10"/>
        <v>RK1,tr=0.1</v>
      </c>
      <c r="AG8" s="9" t="str">
        <f t="shared" si="10"/>
        <v>RK2,tr=0.1</v>
      </c>
      <c r="AH8" s="9" t="str">
        <f t="shared" si="10"/>
        <v>RK3,tr=0.1</v>
      </c>
      <c r="AI8" s="9" t="str">
        <f t="shared" si="10"/>
        <v>Ks=2.0_LWD150_SplitBedAdj_K15_,tr=0.1</v>
      </c>
      <c r="AJ8" s="9" t="str">
        <f t="shared" si="10"/>
        <v>Ks=2.0_LWD150_SplitBedAdj_K15_Rip05,tr=0.1</v>
      </c>
      <c r="AL8" s="21"/>
      <c r="AM8" s="9" t="str">
        <f>AE8</f>
        <v>Ks=0.0025,tr=0.1</v>
      </c>
    </row>
    <row r="9" spans="1:39" ht="14.45" customHeight="1" x14ac:dyDescent="0.25">
      <c r="A9" s="77">
        <v>0</v>
      </c>
      <c r="B9" s="109">
        <v>2</v>
      </c>
      <c r="C9" s="110">
        <v>2046558.82509525</v>
      </c>
      <c r="D9" s="110">
        <v>647079.44211328425</v>
      </c>
      <c r="E9" s="105"/>
      <c r="F9" s="106">
        <v>0.28955999999999998</v>
      </c>
      <c r="G9" s="109">
        <v>0.29609999999999997</v>
      </c>
      <c r="H9" s="109">
        <v>0.2767</v>
      </c>
      <c r="I9" s="109">
        <v>0.33650000000000002</v>
      </c>
      <c r="J9" s="109">
        <v>0.23980000000000001</v>
      </c>
      <c r="K9" s="109">
        <v>0.30969999999999998</v>
      </c>
      <c r="L9" s="109">
        <v>0.31009999999999999</v>
      </c>
      <c r="M9" s="109">
        <v>0.31009999999999999</v>
      </c>
      <c r="N9" s="51"/>
      <c r="Q9" s="22">
        <f>$F9-G9</f>
        <v>-6.5399999999999903E-3</v>
      </c>
      <c r="R9" s="22">
        <f t="shared" ref="R9:R55" si="11">$F9-H9</f>
        <v>1.2859999999999983E-2</v>
      </c>
      <c r="S9" s="22">
        <f t="shared" ref="S9:S55" si="12">$F9-I9</f>
        <v>-4.6940000000000037E-2</v>
      </c>
      <c r="T9" s="22">
        <f t="shared" ref="T9:W55" si="13">$F9-J9</f>
        <v>4.9759999999999971E-2</v>
      </c>
      <c r="U9" s="22">
        <f t="shared" ref="U9:Y24" si="14">$F9-K9</f>
        <v>-2.0139999999999991E-2</v>
      </c>
      <c r="V9" s="22">
        <f t="shared" si="14"/>
        <v>-2.0540000000000003E-2</v>
      </c>
      <c r="W9" s="22">
        <f t="shared" si="14"/>
        <v>-2.0540000000000003E-2</v>
      </c>
      <c r="X9" s="22">
        <f t="shared" si="14"/>
        <v>0.28955999999999998</v>
      </c>
      <c r="Y9" s="22">
        <f t="shared" si="14"/>
        <v>0.28955999999999998</v>
      </c>
      <c r="Z9" s="21"/>
      <c r="AA9" s="21"/>
      <c r="AB9" s="22">
        <f>ABS(Q9)</f>
        <v>6.5399999999999903E-3</v>
      </c>
      <c r="AC9" s="22">
        <f>ABS(R9)</f>
        <v>1.2859999999999983E-2</v>
      </c>
      <c r="AD9" s="22">
        <f>ABS(S9)</f>
        <v>4.6940000000000037E-2</v>
      </c>
      <c r="AE9" s="22">
        <f>ABS(T9)</f>
        <v>4.9759999999999971E-2</v>
      </c>
      <c r="AF9" s="22">
        <f t="shared" ref="AF9:AJ24" si="15">ABS(U9)</f>
        <v>2.0139999999999991E-2</v>
      </c>
      <c r="AG9" s="22">
        <f t="shared" si="15"/>
        <v>2.0540000000000003E-2</v>
      </c>
      <c r="AH9" s="22">
        <f t="shared" si="15"/>
        <v>2.0540000000000003E-2</v>
      </c>
      <c r="AI9" s="22">
        <f t="shared" si="15"/>
        <v>0.28955999999999998</v>
      </c>
      <c r="AJ9" s="22">
        <f t="shared" si="15"/>
        <v>0.28955999999999998</v>
      </c>
      <c r="AK9" s="23"/>
      <c r="AL9" s="21"/>
      <c r="AM9" s="21"/>
    </row>
    <row r="10" spans="1:39" ht="14.45" customHeight="1" x14ac:dyDescent="0.25">
      <c r="A10" s="77">
        <v>0</v>
      </c>
      <c r="B10" s="109">
        <v>3</v>
      </c>
      <c r="C10" s="110">
        <v>2046527.8875285753</v>
      </c>
      <c r="D10" s="110">
        <v>647067.30129540258</v>
      </c>
      <c r="E10" s="105"/>
      <c r="F10" s="106">
        <v>0.65532000000000001</v>
      </c>
      <c r="G10" s="109">
        <v>0.69130000000000003</v>
      </c>
      <c r="H10" s="109">
        <v>0.66610000000000003</v>
      </c>
      <c r="I10" s="109">
        <v>0.7409</v>
      </c>
      <c r="J10" s="109">
        <v>0.60560000000000003</v>
      </c>
      <c r="K10" s="109">
        <v>0.68140000000000001</v>
      </c>
      <c r="L10" s="109">
        <v>0.68200000000000005</v>
      </c>
      <c r="M10" s="109">
        <v>0.68210000000000004</v>
      </c>
      <c r="N10" s="51"/>
      <c r="Q10" s="22">
        <f t="shared" ref="Q10:Q55" si="16">$F10-G10</f>
        <v>-3.5980000000000012E-2</v>
      </c>
      <c r="R10" s="22">
        <f t="shared" si="11"/>
        <v>-1.0780000000000012E-2</v>
      </c>
      <c r="S10" s="22">
        <f t="shared" si="12"/>
        <v>-8.5579999999999989E-2</v>
      </c>
      <c r="T10" s="22">
        <f t="shared" si="13"/>
        <v>4.9719999999999986E-2</v>
      </c>
      <c r="U10" s="22">
        <f t="shared" si="14"/>
        <v>-2.6079999999999992E-2</v>
      </c>
      <c r="V10" s="22">
        <f t="shared" si="14"/>
        <v>-2.6680000000000037E-2</v>
      </c>
      <c r="W10" s="22">
        <f t="shared" si="14"/>
        <v>-2.6780000000000026E-2</v>
      </c>
      <c r="X10" s="22">
        <f t="shared" si="14"/>
        <v>0.65532000000000001</v>
      </c>
      <c r="Y10" s="22">
        <f t="shared" si="14"/>
        <v>0.65532000000000001</v>
      </c>
      <c r="Z10" s="21"/>
      <c r="AA10" s="21"/>
      <c r="AB10" s="22">
        <f t="shared" ref="AB10:AE55" si="17">ABS(Q10)</f>
        <v>3.5980000000000012E-2</v>
      </c>
      <c r="AC10" s="22">
        <f t="shared" si="17"/>
        <v>1.0780000000000012E-2</v>
      </c>
      <c r="AD10" s="22">
        <f t="shared" si="17"/>
        <v>8.5579999999999989E-2</v>
      </c>
      <c r="AE10" s="22">
        <f t="shared" si="17"/>
        <v>4.9719999999999986E-2</v>
      </c>
      <c r="AF10" s="22">
        <f t="shared" si="15"/>
        <v>2.6079999999999992E-2</v>
      </c>
      <c r="AG10" s="22">
        <f t="shared" si="15"/>
        <v>2.6680000000000037E-2</v>
      </c>
      <c r="AH10" s="22">
        <f t="shared" si="15"/>
        <v>2.6780000000000026E-2</v>
      </c>
      <c r="AI10" s="22">
        <f t="shared" si="15"/>
        <v>0.65532000000000001</v>
      </c>
      <c r="AJ10" s="22">
        <f t="shared" si="15"/>
        <v>0.65532000000000001</v>
      </c>
      <c r="AK10" s="23"/>
      <c r="AL10" s="21"/>
      <c r="AM10" s="21"/>
    </row>
    <row r="11" spans="1:39" ht="14.45" customHeight="1" x14ac:dyDescent="0.25">
      <c r="A11" s="77">
        <v>0</v>
      </c>
      <c r="B11" s="109">
        <v>4</v>
      </c>
      <c r="C11" s="110">
        <v>2046512.0004064008</v>
      </c>
      <c r="D11" s="110">
        <v>647057.58851917705</v>
      </c>
      <c r="E11" s="105"/>
      <c r="F11" s="106">
        <v>0.65532000000000001</v>
      </c>
      <c r="G11" s="109">
        <v>0.75919999999999999</v>
      </c>
      <c r="H11" s="109">
        <v>0.73450000000000004</v>
      </c>
      <c r="I11" s="109">
        <v>0.80840000000000001</v>
      </c>
      <c r="J11" s="109">
        <v>0.67500000000000004</v>
      </c>
      <c r="K11" s="109">
        <v>0.75180000000000002</v>
      </c>
      <c r="L11" s="109">
        <v>0.75249999999999995</v>
      </c>
      <c r="M11" s="109">
        <v>0.75249999999999995</v>
      </c>
      <c r="N11" s="51"/>
      <c r="Q11" s="22">
        <f t="shared" si="16"/>
        <v>-0.10387999999999997</v>
      </c>
      <c r="R11" s="22">
        <f t="shared" si="11"/>
        <v>-7.9180000000000028E-2</v>
      </c>
      <c r="S11" s="22">
        <f t="shared" si="12"/>
        <v>-0.15307999999999999</v>
      </c>
      <c r="T11" s="22">
        <f t="shared" si="13"/>
        <v>-1.9680000000000031E-2</v>
      </c>
      <c r="U11" s="22">
        <f t="shared" si="14"/>
        <v>-9.648000000000001E-2</v>
      </c>
      <c r="V11" s="22">
        <f t="shared" si="14"/>
        <v>-9.7179999999999933E-2</v>
      </c>
      <c r="W11" s="22">
        <f t="shared" si="14"/>
        <v>-9.7179999999999933E-2</v>
      </c>
      <c r="X11" s="22">
        <f t="shared" si="14"/>
        <v>0.65532000000000001</v>
      </c>
      <c r="Y11" s="22">
        <f t="shared" si="14"/>
        <v>0.65532000000000001</v>
      </c>
      <c r="Z11" s="21"/>
      <c r="AA11" s="21"/>
      <c r="AB11" s="22">
        <f t="shared" si="17"/>
        <v>0.10387999999999997</v>
      </c>
      <c r="AC11" s="22">
        <f t="shared" si="17"/>
        <v>7.9180000000000028E-2</v>
      </c>
      <c r="AD11" s="22">
        <f t="shared" si="17"/>
        <v>0.15307999999999999</v>
      </c>
      <c r="AE11" s="22">
        <f t="shared" si="17"/>
        <v>1.9680000000000031E-2</v>
      </c>
      <c r="AF11" s="22">
        <f t="shared" si="15"/>
        <v>9.648000000000001E-2</v>
      </c>
      <c r="AG11" s="22">
        <f t="shared" si="15"/>
        <v>9.7179999999999933E-2</v>
      </c>
      <c r="AH11" s="22">
        <f t="shared" si="15"/>
        <v>9.7179999999999933E-2</v>
      </c>
      <c r="AI11" s="22">
        <f t="shared" si="15"/>
        <v>0.65532000000000001</v>
      </c>
      <c r="AJ11" s="22">
        <f t="shared" si="15"/>
        <v>0.65532000000000001</v>
      </c>
      <c r="AK11" s="23"/>
      <c r="AL11" s="21"/>
      <c r="AM11" s="21"/>
    </row>
    <row r="12" spans="1:39" ht="14.45" customHeight="1" x14ac:dyDescent="0.25">
      <c r="A12" s="77">
        <v>0</v>
      </c>
      <c r="B12" s="109">
        <v>5</v>
      </c>
      <c r="C12" s="110">
        <v>2046489.1342646687</v>
      </c>
      <c r="D12" s="110">
        <v>647042.6273812548</v>
      </c>
      <c r="E12" s="105"/>
      <c r="F12" s="106">
        <v>0.38100000000000001</v>
      </c>
      <c r="G12" s="109">
        <v>0.35560000000000003</v>
      </c>
      <c r="H12" s="109">
        <v>0.33210000000000001</v>
      </c>
      <c r="I12" s="109">
        <v>0.40210000000000001</v>
      </c>
      <c r="J12" s="109">
        <v>0.2742</v>
      </c>
      <c r="K12" s="109">
        <v>0.3528</v>
      </c>
      <c r="L12" s="109">
        <v>0.35339999999999999</v>
      </c>
      <c r="M12" s="109">
        <v>0.35339999999999999</v>
      </c>
      <c r="N12" s="51"/>
      <c r="Q12" s="22">
        <f t="shared" si="16"/>
        <v>2.5399999999999978E-2</v>
      </c>
      <c r="R12" s="22">
        <f t="shared" si="11"/>
        <v>4.8899999999999999E-2</v>
      </c>
      <c r="S12" s="22">
        <f t="shared" si="12"/>
        <v>-2.1100000000000008E-2</v>
      </c>
      <c r="T12" s="22">
        <f t="shared" si="13"/>
        <v>0.10680000000000001</v>
      </c>
      <c r="U12" s="22">
        <f t="shared" si="14"/>
        <v>2.8200000000000003E-2</v>
      </c>
      <c r="V12" s="22">
        <f t="shared" si="14"/>
        <v>2.7600000000000013E-2</v>
      </c>
      <c r="W12" s="22">
        <f t="shared" si="14"/>
        <v>2.7600000000000013E-2</v>
      </c>
      <c r="X12" s="22">
        <f t="shared" si="14"/>
        <v>0.38100000000000001</v>
      </c>
      <c r="Y12" s="22">
        <f t="shared" si="14"/>
        <v>0.38100000000000001</v>
      </c>
      <c r="Z12" s="21"/>
      <c r="AA12" s="21"/>
      <c r="AB12" s="22">
        <f t="shared" si="17"/>
        <v>2.5399999999999978E-2</v>
      </c>
      <c r="AC12" s="22">
        <f t="shared" si="17"/>
        <v>4.8899999999999999E-2</v>
      </c>
      <c r="AD12" s="22">
        <f t="shared" si="17"/>
        <v>2.1100000000000008E-2</v>
      </c>
      <c r="AE12" s="22">
        <f t="shared" si="17"/>
        <v>0.10680000000000001</v>
      </c>
      <c r="AF12" s="22">
        <f t="shared" si="15"/>
        <v>2.8200000000000003E-2</v>
      </c>
      <c r="AG12" s="22">
        <f t="shared" si="15"/>
        <v>2.7600000000000013E-2</v>
      </c>
      <c r="AH12" s="22">
        <f t="shared" si="15"/>
        <v>2.7600000000000013E-2</v>
      </c>
      <c r="AI12" s="22">
        <f t="shared" si="15"/>
        <v>0.38100000000000001</v>
      </c>
      <c r="AJ12" s="22">
        <f t="shared" si="15"/>
        <v>0.38100000000000001</v>
      </c>
      <c r="AK12" s="23"/>
      <c r="AL12" s="21"/>
      <c r="AM12" s="21"/>
    </row>
    <row r="13" spans="1:39" ht="14.45" customHeight="1" x14ac:dyDescent="0.25">
      <c r="A13" s="77">
        <v>0</v>
      </c>
      <c r="B13" s="109">
        <v>6</v>
      </c>
      <c r="C13" s="110">
        <v>2046464.2722885446</v>
      </c>
      <c r="D13" s="110">
        <v>647028.2673101346</v>
      </c>
      <c r="E13" s="105"/>
      <c r="F13" s="106">
        <v>0.33528000000000002</v>
      </c>
      <c r="G13" s="109">
        <v>0.318</v>
      </c>
      <c r="H13" s="109">
        <v>0.29720000000000002</v>
      </c>
      <c r="I13" s="109">
        <v>0.35849999999999999</v>
      </c>
      <c r="J13" s="109">
        <v>0.23860000000000001</v>
      </c>
      <c r="K13" s="109">
        <v>0.31530000000000002</v>
      </c>
      <c r="L13" s="109">
        <v>0.31569999999999998</v>
      </c>
      <c r="M13" s="109">
        <v>0.31569999999999998</v>
      </c>
      <c r="N13" s="51"/>
      <c r="Q13" s="22">
        <f t="shared" si="16"/>
        <v>1.7280000000000018E-2</v>
      </c>
      <c r="R13" s="22">
        <f t="shared" si="11"/>
        <v>3.8080000000000003E-2</v>
      </c>
      <c r="S13" s="22">
        <f t="shared" si="12"/>
        <v>-2.3219999999999963E-2</v>
      </c>
      <c r="T13" s="22">
        <f t="shared" si="13"/>
        <v>9.6680000000000016E-2</v>
      </c>
      <c r="U13" s="22">
        <f t="shared" si="14"/>
        <v>1.9979999999999998E-2</v>
      </c>
      <c r="V13" s="22">
        <f t="shared" si="14"/>
        <v>1.9580000000000042E-2</v>
      </c>
      <c r="W13" s="22">
        <f t="shared" si="14"/>
        <v>1.9580000000000042E-2</v>
      </c>
      <c r="X13" s="22">
        <f t="shared" si="14"/>
        <v>0.33528000000000002</v>
      </c>
      <c r="Y13" s="22">
        <f t="shared" si="14"/>
        <v>0.33528000000000002</v>
      </c>
      <c r="Z13" s="21"/>
      <c r="AA13" s="21"/>
      <c r="AB13" s="22">
        <f t="shared" si="17"/>
        <v>1.7280000000000018E-2</v>
      </c>
      <c r="AC13" s="22">
        <f t="shared" si="17"/>
        <v>3.8080000000000003E-2</v>
      </c>
      <c r="AD13" s="22">
        <f t="shared" si="17"/>
        <v>2.3219999999999963E-2</v>
      </c>
      <c r="AE13" s="22">
        <f t="shared" si="17"/>
        <v>9.6680000000000016E-2</v>
      </c>
      <c r="AF13" s="22">
        <f t="shared" si="15"/>
        <v>1.9979999999999998E-2</v>
      </c>
      <c r="AG13" s="22">
        <f t="shared" si="15"/>
        <v>1.9580000000000042E-2</v>
      </c>
      <c r="AH13" s="22">
        <f t="shared" si="15"/>
        <v>1.9580000000000042E-2</v>
      </c>
      <c r="AI13" s="22">
        <f t="shared" si="15"/>
        <v>0.33528000000000002</v>
      </c>
      <c r="AJ13" s="22">
        <f t="shared" si="15"/>
        <v>0.33528000000000002</v>
      </c>
      <c r="AK13" s="23"/>
      <c r="AL13" s="21"/>
      <c r="AM13" s="21"/>
    </row>
    <row r="14" spans="1:39" ht="14.25" customHeight="1" x14ac:dyDescent="0.25">
      <c r="A14" s="77">
        <v>0</v>
      </c>
      <c r="B14" s="109">
        <v>7</v>
      </c>
      <c r="C14" s="110">
        <v>2046428.1128778257</v>
      </c>
      <c r="D14" s="110">
        <v>646996.52537465072</v>
      </c>
      <c r="E14" s="105"/>
      <c r="F14" s="106">
        <v>0.38100000000000001</v>
      </c>
      <c r="G14" s="109">
        <v>0.31719999999999998</v>
      </c>
      <c r="H14" s="109">
        <v>0.29749999999999999</v>
      </c>
      <c r="I14" s="109">
        <v>0.35510000000000003</v>
      </c>
      <c r="J14" s="109">
        <v>0.26090000000000002</v>
      </c>
      <c r="K14" s="109">
        <v>0.3019</v>
      </c>
      <c r="L14" s="109">
        <v>0.30159999999999998</v>
      </c>
      <c r="M14" s="109">
        <v>0.30080000000000001</v>
      </c>
      <c r="Q14" s="22">
        <f t="shared" si="16"/>
        <v>6.3800000000000023E-2</v>
      </c>
      <c r="R14" s="22">
        <f t="shared" si="11"/>
        <v>8.3500000000000019E-2</v>
      </c>
      <c r="S14" s="22">
        <f t="shared" si="12"/>
        <v>2.5899999999999979E-2</v>
      </c>
      <c r="T14" s="22">
        <f t="shared" si="13"/>
        <v>0.12009999999999998</v>
      </c>
      <c r="U14" s="22">
        <f t="shared" si="14"/>
        <v>7.9100000000000004E-2</v>
      </c>
      <c r="V14" s="22">
        <f t="shared" si="14"/>
        <v>7.9400000000000026E-2</v>
      </c>
      <c r="W14" s="22">
        <f t="shared" si="14"/>
        <v>8.0199999999999994E-2</v>
      </c>
      <c r="X14" s="22">
        <f t="shared" si="14"/>
        <v>0.38100000000000001</v>
      </c>
      <c r="Y14" s="22">
        <f t="shared" si="14"/>
        <v>0.38100000000000001</v>
      </c>
      <c r="Z14" s="21"/>
      <c r="AA14" s="21"/>
      <c r="AB14" s="22">
        <f t="shared" si="17"/>
        <v>6.3800000000000023E-2</v>
      </c>
      <c r="AC14" s="22">
        <f t="shared" si="17"/>
        <v>8.3500000000000019E-2</v>
      </c>
      <c r="AD14" s="22">
        <f t="shared" si="17"/>
        <v>2.5899999999999979E-2</v>
      </c>
      <c r="AE14" s="22">
        <f t="shared" si="17"/>
        <v>0.12009999999999998</v>
      </c>
      <c r="AF14" s="22">
        <f t="shared" si="15"/>
        <v>7.9100000000000004E-2</v>
      </c>
      <c r="AG14" s="22">
        <f t="shared" si="15"/>
        <v>7.9400000000000026E-2</v>
      </c>
      <c r="AH14" s="22">
        <f t="shared" si="15"/>
        <v>8.0199999999999994E-2</v>
      </c>
      <c r="AI14" s="22">
        <f t="shared" si="15"/>
        <v>0.38100000000000001</v>
      </c>
      <c r="AJ14" s="22">
        <f t="shared" si="15"/>
        <v>0.38100000000000001</v>
      </c>
      <c r="AK14" s="23"/>
      <c r="AL14" s="21"/>
      <c r="AM14" s="21"/>
    </row>
    <row r="15" spans="1:39" ht="14.45" customHeight="1" x14ac:dyDescent="0.25">
      <c r="A15" s="77">
        <v>0</v>
      </c>
      <c r="B15" s="109">
        <v>8</v>
      </c>
      <c r="C15" s="110">
        <v>2046412.2224028448</v>
      </c>
      <c r="D15" s="110">
        <v>646978.41656083311</v>
      </c>
      <c r="E15" s="105"/>
      <c r="F15" s="106">
        <v>0.33528000000000002</v>
      </c>
      <c r="G15" s="109">
        <v>0.46260000000000001</v>
      </c>
      <c r="H15" s="109">
        <v>0.44619999999999999</v>
      </c>
      <c r="I15" s="109">
        <v>0.49480000000000002</v>
      </c>
      <c r="J15" s="109">
        <v>0.41139999999999999</v>
      </c>
      <c r="K15" s="109">
        <v>0.4461</v>
      </c>
      <c r="L15" s="109">
        <v>0.44519999999999998</v>
      </c>
      <c r="M15" s="109">
        <v>0.4451</v>
      </c>
      <c r="Q15" s="22">
        <f t="shared" si="16"/>
        <v>-0.12731999999999999</v>
      </c>
      <c r="R15" s="22">
        <f t="shared" si="11"/>
        <v>-0.11091999999999996</v>
      </c>
      <c r="S15" s="22">
        <f t="shared" si="12"/>
        <v>-0.15952</v>
      </c>
      <c r="T15" s="22">
        <f t="shared" si="13"/>
        <v>-7.6119999999999965E-2</v>
      </c>
      <c r="U15" s="22">
        <f t="shared" si="14"/>
        <v>-0.11081999999999997</v>
      </c>
      <c r="V15" s="22">
        <f t="shared" si="14"/>
        <v>-0.10991999999999996</v>
      </c>
      <c r="W15" s="22">
        <f t="shared" si="14"/>
        <v>-0.10981999999999997</v>
      </c>
      <c r="X15" s="22">
        <f t="shared" si="14"/>
        <v>0.33528000000000002</v>
      </c>
      <c r="Y15" s="22">
        <f t="shared" si="14"/>
        <v>0.33528000000000002</v>
      </c>
      <c r="Z15" s="21"/>
      <c r="AA15" s="21"/>
      <c r="AB15" s="22">
        <f t="shared" si="17"/>
        <v>0.12731999999999999</v>
      </c>
      <c r="AC15" s="22">
        <f t="shared" si="17"/>
        <v>0.11091999999999996</v>
      </c>
      <c r="AD15" s="22">
        <f t="shared" si="17"/>
        <v>0.15952</v>
      </c>
      <c r="AE15" s="22">
        <f t="shared" si="17"/>
        <v>7.6119999999999965E-2</v>
      </c>
      <c r="AF15" s="22">
        <f t="shared" si="15"/>
        <v>0.11081999999999997</v>
      </c>
      <c r="AG15" s="22">
        <f t="shared" si="15"/>
        <v>0.10991999999999996</v>
      </c>
      <c r="AH15" s="22">
        <f t="shared" si="15"/>
        <v>0.10981999999999997</v>
      </c>
      <c r="AI15" s="22">
        <f t="shared" si="15"/>
        <v>0.33528000000000002</v>
      </c>
      <c r="AJ15" s="22">
        <f t="shared" si="15"/>
        <v>0.33528000000000002</v>
      </c>
      <c r="AK15" s="23"/>
      <c r="AL15" s="21"/>
      <c r="AM15" s="21"/>
    </row>
    <row r="16" spans="1:39" ht="14.45" customHeight="1" x14ac:dyDescent="0.25">
      <c r="A16" s="77">
        <v>0</v>
      </c>
      <c r="B16" s="109">
        <v>9</v>
      </c>
      <c r="C16" s="110">
        <v>2046375.8932181862</v>
      </c>
      <c r="D16" s="110">
        <v>646942.57566675136</v>
      </c>
      <c r="E16" s="105"/>
      <c r="F16" s="106">
        <v>0.42671999999999999</v>
      </c>
      <c r="G16" s="109">
        <v>0.45179999999999998</v>
      </c>
      <c r="H16" s="109">
        <v>0.43380000000000002</v>
      </c>
      <c r="I16" s="109">
        <v>0.48859999999999998</v>
      </c>
      <c r="J16" s="109">
        <v>0.38200000000000001</v>
      </c>
      <c r="K16" s="109">
        <v>0.4264</v>
      </c>
      <c r="L16" s="109">
        <v>0.42659999999999998</v>
      </c>
      <c r="M16" s="109">
        <v>0.42530000000000001</v>
      </c>
      <c r="Q16" s="22">
        <f t="shared" si="16"/>
        <v>-2.5079999999999991E-2</v>
      </c>
      <c r="R16" s="22">
        <f t="shared" si="11"/>
        <v>-7.0800000000000307E-3</v>
      </c>
      <c r="S16" s="22">
        <f t="shared" si="12"/>
        <v>-6.1879999999999991E-2</v>
      </c>
      <c r="T16" s="22">
        <f t="shared" si="13"/>
        <v>4.4719999999999982E-2</v>
      </c>
      <c r="U16" s="22">
        <f t="shared" si="14"/>
        <v>3.1999999999998696E-4</v>
      </c>
      <c r="V16" s="22">
        <f t="shared" si="14"/>
        <v>1.2000000000000899E-4</v>
      </c>
      <c r="W16" s="22">
        <f t="shared" si="14"/>
        <v>1.4199999999999768E-3</v>
      </c>
      <c r="X16" s="22">
        <f t="shared" si="14"/>
        <v>0.42671999999999999</v>
      </c>
      <c r="Y16" s="22">
        <f t="shared" si="14"/>
        <v>0.42671999999999999</v>
      </c>
      <c r="Z16" s="21"/>
      <c r="AA16" s="21"/>
      <c r="AB16" s="22">
        <f t="shared" si="17"/>
        <v>2.5079999999999991E-2</v>
      </c>
      <c r="AC16" s="22">
        <f t="shared" si="17"/>
        <v>7.0800000000000307E-3</v>
      </c>
      <c r="AD16" s="22">
        <f t="shared" si="17"/>
        <v>6.1879999999999991E-2</v>
      </c>
      <c r="AE16" s="22">
        <f t="shared" si="17"/>
        <v>4.4719999999999982E-2</v>
      </c>
      <c r="AF16" s="22">
        <f t="shared" si="15"/>
        <v>3.1999999999998696E-4</v>
      </c>
      <c r="AG16" s="22">
        <f t="shared" si="15"/>
        <v>1.2000000000000899E-4</v>
      </c>
      <c r="AH16" s="22">
        <f t="shared" si="15"/>
        <v>1.4199999999999768E-3</v>
      </c>
      <c r="AI16" s="22">
        <f t="shared" si="15"/>
        <v>0.42671999999999999</v>
      </c>
      <c r="AJ16" s="22">
        <f t="shared" si="15"/>
        <v>0.42671999999999999</v>
      </c>
      <c r="AK16" s="23"/>
      <c r="AL16" s="21"/>
      <c r="AM16" s="21"/>
    </row>
    <row r="17" spans="1:39" ht="14.45" customHeight="1" x14ac:dyDescent="0.25">
      <c r="A17" s="77">
        <v>0</v>
      </c>
      <c r="B17" s="109">
        <v>10</v>
      </c>
      <c r="C17" s="110">
        <v>2046308.7270510544</v>
      </c>
      <c r="D17" s="110">
        <v>646917.41193802375</v>
      </c>
      <c r="E17" s="105"/>
      <c r="F17" s="106">
        <v>0.96011999999999997</v>
      </c>
      <c r="G17" s="109">
        <v>0.9153</v>
      </c>
      <c r="H17" s="109">
        <v>0.90169999999999995</v>
      </c>
      <c r="I17" s="109">
        <v>0.94769999999999999</v>
      </c>
      <c r="J17" s="109">
        <v>0.87560000000000004</v>
      </c>
      <c r="K17" s="109">
        <v>0.88109999999999999</v>
      </c>
      <c r="L17" s="109">
        <v>0.87729999999999997</v>
      </c>
      <c r="M17" s="109">
        <v>0.86070000000000002</v>
      </c>
      <c r="Q17" s="22">
        <f t="shared" si="16"/>
        <v>4.4819999999999971E-2</v>
      </c>
      <c r="R17" s="22">
        <f t="shared" si="11"/>
        <v>5.8420000000000027E-2</v>
      </c>
      <c r="S17" s="22">
        <f t="shared" si="12"/>
        <v>1.2419999999999987E-2</v>
      </c>
      <c r="T17" s="22">
        <f t="shared" si="13"/>
        <v>8.4519999999999929E-2</v>
      </c>
      <c r="U17" s="22">
        <f t="shared" si="14"/>
        <v>7.9019999999999979E-2</v>
      </c>
      <c r="V17" s="22">
        <f t="shared" si="14"/>
        <v>8.2820000000000005E-2</v>
      </c>
      <c r="W17" s="22">
        <f t="shared" si="14"/>
        <v>9.9419999999999953E-2</v>
      </c>
      <c r="X17" s="22">
        <f t="shared" si="14"/>
        <v>0.96011999999999997</v>
      </c>
      <c r="Y17" s="22">
        <f t="shared" si="14"/>
        <v>0.96011999999999997</v>
      </c>
      <c r="Z17" s="21"/>
      <c r="AA17" s="21"/>
      <c r="AB17" s="22">
        <f t="shared" si="17"/>
        <v>4.4819999999999971E-2</v>
      </c>
      <c r="AC17" s="22">
        <f t="shared" si="17"/>
        <v>5.8420000000000027E-2</v>
      </c>
      <c r="AD17" s="22">
        <f t="shared" si="17"/>
        <v>1.2419999999999987E-2</v>
      </c>
      <c r="AE17" s="22">
        <f t="shared" si="17"/>
        <v>8.4519999999999929E-2</v>
      </c>
      <c r="AF17" s="22">
        <f t="shared" si="15"/>
        <v>7.9019999999999979E-2</v>
      </c>
      <c r="AG17" s="22">
        <f t="shared" si="15"/>
        <v>8.2820000000000005E-2</v>
      </c>
      <c r="AH17" s="22">
        <f t="shared" si="15"/>
        <v>9.9419999999999953E-2</v>
      </c>
      <c r="AI17" s="22">
        <f t="shared" si="15"/>
        <v>0.96011999999999997</v>
      </c>
      <c r="AJ17" s="22">
        <f t="shared" si="15"/>
        <v>0.96011999999999997</v>
      </c>
      <c r="AK17" s="23"/>
      <c r="AL17" s="21"/>
      <c r="AM17" s="21"/>
    </row>
    <row r="18" spans="1:39" ht="14.45" customHeight="1" x14ac:dyDescent="0.25">
      <c r="A18" s="77">
        <v>0</v>
      </c>
      <c r="B18" s="109">
        <v>11</v>
      </c>
      <c r="C18" s="110">
        <v>2046284.2744221487</v>
      </c>
      <c r="D18" s="110">
        <v>646910.96083312167</v>
      </c>
      <c r="E18" s="105"/>
      <c r="F18" s="106">
        <v>0.70104</v>
      </c>
      <c r="G18" s="109">
        <v>0.7087</v>
      </c>
      <c r="H18" s="109">
        <v>0.69469999999999998</v>
      </c>
      <c r="I18" s="109">
        <v>0.74060000000000004</v>
      </c>
      <c r="J18" s="109">
        <v>0.66920000000000002</v>
      </c>
      <c r="K18" s="109">
        <v>0.6744</v>
      </c>
      <c r="L18" s="109">
        <v>0.67330000000000001</v>
      </c>
      <c r="M18" s="109">
        <v>0.6583</v>
      </c>
      <c r="Q18" s="22">
        <f t="shared" si="16"/>
        <v>-7.6600000000000001E-3</v>
      </c>
      <c r="R18" s="22">
        <f t="shared" si="11"/>
        <v>6.3400000000000123E-3</v>
      </c>
      <c r="S18" s="22">
        <f t="shared" si="12"/>
        <v>-3.956000000000004E-2</v>
      </c>
      <c r="T18" s="22">
        <f t="shared" si="13"/>
        <v>3.1839999999999979E-2</v>
      </c>
      <c r="U18" s="22">
        <f t="shared" si="14"/>
        <v>2.6639999999999997E-2</v>
      </c>
      <c r="V18" s="22">
        <f t="shared" si="14"/>
        <v>2.7739999999999987E-2</v>
      </c>
      <c r="W18" s="22">
        <f t="shared" si="14"/>
        <v>4.274E-2</v>
      </c>
      <c r="X18" s="22">
        <f t="shared" si="14"/>
        <v>0.70104</v>
      </c>
      <c r="Y18" s="22">
        <f t="shared" si="14"/>
        <v>0.70104</v>
      </c>
      <c r="Z18" s="21"/>
      <c r="AA18" s="21"/>
      <c r="AB18" s="22">
        <f t="shared" si="17"/>
        <v>7.6600000000000001E-3</v>
      </c>
      <c r="AC18" s="22">
        <f t="shared" si="17"/>
        <v>6.3400000000000123E-3</v>
      </c>
      <c r="AD18" s="22">
        <f t="shared" si="17"/>
        <v>3.956000000000004E-2</v>
      </c>
      <c r="AE18" s="22">
        <f t="shared" si="17"/>
        <v>3.1839999999999979E-2</v>
      </c>
      <c r="AF18" s="22">
        <f t="shared" si="15"/>
        <v>2.6639999999999997E-2</v>
      </c>
      <c r="AG18" s="22">
        <f t="shared" si="15"/>
        <v>2.7739999999999987E-2</v>
      </c>
      <c r="AH18" s="22">
        <f t="shared" si="15"/>
        <v>4.274E-2</v>
      </c>
      <c r="AI18" s="22">
        <f t="shared" si="15"/>
        <v>0.70104</v>
      </c>
      <c r="AJ18" s="22">
        <f t="shared" si="15"/>
        <v>0.70104</v>
      </c>
      <c r="AK18" s="23"/>
      <c r="AL18" s="21"/>
      <c r="AM18" s="21"/>
    </row>
    <row r="19" spans="1:39" ht="14.45" customHeight="1" x14ac:dyDescent="0.25">
      <c r="A19" s="77">
        <v>0</v>
      </c>
      <c r="B19" s="109">
        <v>12</v>
      </c>
      <c r="C19" s="110">
        <v>2046263.0712725427</v>
      </c>
      <c r="D19" s="110">
        <v>646904.25887731765</v>
      </c>
      <c r="E19" s="105"/>
      <c r="F19" s="106">
        <v>0.53339999999999999</v>
      </c>
      <c r="G19" s="109">
        <v>0.59730000000000005</v>
      </c>
      <c r="H19" s="109">
        <v>0.58399999999999996</v>
      </c>
      <c r="I19" s="109">
        <v>0.62739999999999996</v>
      </c>
      <c r="J19" s="109">
        <v>0.56069999999999998</v>
      </c>
      <c r="K19" s="109">
        <v>0.56510000000000005</v>
      </c>
      <c r="L19" s="109">
        <v>0.56479999999999997</v>
      </c>
      <c r="M19" s="109">
        <v>0.55059999999999998</v>
      </c>
      <c r="Q19" s="22">
        <f t="shared" si="16"/>
        <v>-6.3900000000000068E-2</v>
      </c>
      <c r="R19" s="22">
        <f t="shared" si="11"/>
        <v>-5.0599999999999978E-2</v>
      </c>
      <c r="S19" s="22">
        <f t="shared" si="12"/>
        <v>-9.3999999999999972E-2</v>
      </c>
      <c r="T19" s="22">
        <f t="shared" si="13"/>
        <v>-2.7299999999999991E-2</v>
      </c>
      <c r="U19" s="22">
        <f t="shared" si="14"/>
        <v>-3.1700000000000061E-2</v>
      </c>
      <c r="V19" s="22">
        <f t="shared" si="14"/>
        <v>-3.1399999999999983E-2</v>
      </c>
      <c r="W19" s="22">
        <f t="shared" si="14"/>
        <v>-1.7199999999999993E-2</v>
      </c>
      <c r="X19" s="22">
        <f t="shared" si="14"/>
        <v>0.53339999999999999</v>
      </c>
      <c r="Y19" s="22">
        <f t="shared" si="14"/>
        <v>0.53339999999999999</v>
      </c>
      <c r="Z19" s="21"/>
      <c r="AA19" s="21"/>
      <c r="AB19" s="22">
        <f t="shared" si="17"/>
        <v>6.3900000000000068E-2</v>
      </c>
      <c r="AC19" s="22">
        <f t="shared" si="17"/>
        <v>5.0599999999999978E-2</v>
      </c>
      <c r="AD19" s="22">
        <f t="shared" si="17"/>
        <v>9.3999999999999972E-2</v>
      </c>
      <c r="AE19" s="22">
        <f t="shared" si="17"/>
        <v>2.7299999999999991E-2</v>
      </c>
      <c r="AF19" s="22">
        <f t="shared" si="15"/>
        <v>3.1700000000000061E-2</v>
      </c>
      <c r="AG19" s="22">
        <f t="shared" si="15"/>
        <v>3.1399999999999983E-2</v>
      </c>
      <c r="AH19" s="22">
        <f t="shared" si="15"/>
        <v>1.7199999999999993E-2</v>
      </c>
      <c r="AI19" s="22">
        <f t="shared" si="15"/>
        <v>0.53339999999999999</v>
      </c>
      <c r="AJ19" s="22">
        <f t="shared" si="15"/>
        <v>0.53339999999999999</v>
      </c>
      <c r="AK19" s="23"/>
      <c r="AL19" s="21"/>
      <c r="AM19" s="21"/>
    </row>
    <row r="20" spans="1:39" ht="14.45" customHeight="1" x14ac:dyDescent="0.25">
      <c r="A20" s="77">
        <v>0</v>
      </c>
      <c r="B20" s="109">
        <v>13</v>
      </c>
      <c r="C20" s="110">
        <v>2046250.3424942852</v>
      </c>
      <c r="D20" s="110">
        <v>646899.9102870205</v>
      </c>
      <c r="E20" s="105"/>
      <c r="F20" s="106">
        <v>0.65532000000000001</v>
      </c>
      <c r="G20" s="109">
        <v>0.74480000000000002</v>
      </c>
      <c r="H20" s="109">
        <v>0.73029999999999995</v>
      </c>
      <c r="I20" s="109">
        <v>0.77470000000000006</v>
      </c>
      <c r="J20" s="109">
        <v>0.70530000000000004</v>
      </c>
      <c r="K20" s="109">
        <v>0.71150000000000002</v>
      </c>
      <c r="L20" s="109">
        <v>0.71340000000000003</v>
      </c>
      <c r="M20" s="109">
        <v>0.69630000000000003</v>
      </c>
      <c r="Q20" s="22">
        <f t="shared" si="16"/>
        <v>-8.9480000000000004E-2</v>
      </c>
      <c r="R20" s="22">
        <f t="shared" si="11"/>
        <v>-7.4979999999999936E-2</v>
      </c>
      <c r="S20" s="22">
        <f t="shared" si="12"/>
        <v>-0.11938000000000004</v>
      </c>
      <c r="T20" s="22">
        <f t="shared" si="13"/>
        <v>-4.9980000000000024E-2</v>
      </c>
      <c r="U20" s="22">
        <f t="shared" si="14"/>
        <v>-5.6180000000000008E-2</v>
      </c>
      <c r="V20" s="22">
        <f t="shared" si="14"/>
        <v>-5.808000000000002E-2</v>
      </c>
      <c r="W20" s="22">
        <f t="shared" si="14"/>
        <v>-4.0980000000000016E-2</v>
      </c>
      <c r="X20" s="22">
        <f t="shared" si="14"/>
        <v>0.65532000000000001</v>
      </c>
      <c r="Y20" s="22">
        <f t="shared" si="14"/>
        <v>0.65532000000000001</v>
      </c>
      <c r="Z20" s="21"/>
      <c r="AA20" s="21"/>
      <c r="AB20" s="22">
        <f t="shared" si="17"/>
        <v>8.9480000000000004E-2</v>
      </c>
      <c r="AC20" s="22">
        <f t="shared" si="17"/>
        <v>7.4979999999999936E-2</v>
      </c>
      <c r="AD20" s="22">
        <f t="shared" si="17"/>
        <v>0.11938000000000004</v>
      </c>
      <c r="AE20" s="22">
        <f t="shared" si="17"/>
        <v>4.9980000000000024E-2</v>
      </c>
      <c r="AF20" s="22">
        <f t="shared" si="15"/>
        <v>5.6180000000000008E-2</v>
      </c>
      <c r="AG20" s="22">
        <f t="shared" si="15"/>
        <v>5.808000000000002E-2</v>
      </c>
      <c r="AH20" s="22">
        <f t="shared" si="15"/>
        <v>4.0980000000000016E-2</v>
      </c>
      <c r="AI20" s="22">
        <f t="shared" si="15"/>
        <v>0.65532000000000001</v>
      </c>
      <c r="AJ20" s="22">
        <f t="shared" si="15"/>
        <v>0.65532000000000001</v>
      </c>
      <c r="AK20" s="23"/>
      <c r="AL20" s="21"/>
      <c r="AM20" s="21"/>
    </row>
    <row r="21" spans="1:39" ht="14.45" customHeight="1" x14ac:dyDescent="0.25">
      <c r="A21" s="77">
        <v>0</v>
      </c>
      <c r="B21" s="109">
        <v>14</v>
      </c>
      <c r="C21" s="110">
        <v>2046039.2449072897</v>
      </c>
      <c r="D21" s="110">
        <v>646814.63347726688</v>
      </c>
      <c r="E21" s="105"/>
      <c r="F21" s="106">
        <v>0.57911999999999997</v>
      </c>
      <c r="G21" s="109">
        <v>0.67200000000000004</v>
      </c>
      <c r="H21" s="109">
        <v>0.66290000000000004</v>
      </c>
      <c r="I21" s="109">
        <v>0.69389999999999996</v>
      </c>
      <c r="J21" s="109">
        <v>0.64790000000000003</v>
      </c>
      <c r="K21" s="109">
        <v>0.65390000000000004</v>
      </c>
      <c r="L21" s="109">
        <v>0.65329999999999999</v>
      </c>
      <c r="M21" s="109">
        <v>0.6381</v>
      </c>
      <c r="Q21" s="22">
        <f t="shared" si="16"/>
        <v>-9.2880000000000074E-2</v>
      </c>
      <c r="R21" s="22">
        <f t="shared" si="11"/>
        <v>-8.3780000000000077E-2</v>
      </c>
      <c r="S21" s="22">
        <f t="shared" si="12"/>
        <v>-0.11477999999999999</v>
      </c>
      <c r="T21" s="22">
        <f t="shared" si="13"/>
        <v>-6.8780000000000063E-2</v>
      </c>
      <c r="U21" s="22">
        <f t="shared" si="14"/>
        <v>-7.4780000000000069E-2</v>
      </c>
      <c r="V21" s="22">
        <f t="shared" si="14"/>
        <v>-7.4180000000000024E-2</v>
      </c>
      <c r="W21" s="22">
        <f t="shared" si="14"/>
        <v>-5.8980000000000032E-2</v>
      </c>
      <c r="X21" s="22">
        <f t="shared" si="14"/>
        <v>0.57911999999999997</v>
      </c>
      <c r="Y21" s="22">
        <f t="shared" si="14"/>
        <v>0.57911999999999997</v>
      </c>
      <c r="Z21" s="21"/>
      <c r="AA21" s="21"/>
      <c r="AB21" s="22">
        <f t="shared" si="17"/>
        <v>9.2880000000000074E-2</v>
      </c>
      <c r="AC21" s="22">
        <f t="shared" si="17"/>
        <v>8.3780000000000077E-2</v>
      </c>
      <c r="AD21" s="22">
        <f t="shared" si="17"/>
        <v>0.11477999999999999</v>
      </c>
      <c r="AE21" s="22">
        <f t="shared" si="17"/>
        <v>6.8780000000000063E-2</v>
      </c>
      <c r="AF21" s="22">
        <f t="shared" si="15"/>
        <v>7.4780000000000069E-2</v>
      </c>
      <c r="AG21" s="22">
        <f t="shared" si="15"/>
        <v>7.4180000000000024E-2</v>
      </c>
      <c r="AH21" s="22">
        <f t="shared" si="15"/>
        <v>5.8980000000000032E-2</v>
      </c>
      <c r="AI21" s="22">
        <f t="shared" si="15"/>
        <v>0.57911999999999997</v>
      </c>
      <c r="AJ21" s="22">
        <f t="shared" si="15"/>
        <v>0.57911999999999997</v>
      </c>
      <c r="AK21" s="23"/>
      <c r="AL21" s="21"/>
      <c r="AM21" s="21"/>
    </row>
    <row r="22" spans="1:39" ht="14.45" customHeight="1" x14ac:dyDescent="0.25">
      <c r="A22" s="77">
        <v>0</v>
      </c>
      <c r="B22" s="109">
        <v>15</v>
      </c>
      <c r="C22" s="110">
        <v>2046033.6926593853</v>
      </c>
      <c r="D22" s="110">
        <v>646821.17663195333</v>
      </c>
      <c r="E22" s="105"/>
      <c r="F22" s="106">
        <v>0.57911999999999997</v>
      </c>
      <c r="G22" s="109">
        <v>0.64380000000000004</v>
      </c>
      <c r="H22" s="109">
        <v>0.63490000000000002</v>
      </c>
      <c r="I22" s="109">
        <v>0.66539999999999999</v>
      </c>
      <c r="J22" s="109">
        <v>0.62029999999999996</v>
      </c>
      <c r="K22" s="109">
        <v>0.62619999999999998</v>
      </c>
      <c r="L22" s="109">
        <v>0.62560000000000004</v>
      </c>
      <c r="M22" s="109">
        <v>0.61050000000000004</v>
      </c>
      <c r="Q22" s="22">
        <f t="shared" si="16"/>
        <v>-6.4680000000000071E-2</v>
      </c>
      <c r="R22" s="22">
        <f t="shared" si="11"/>
        <v>-5.5780000000000052E-2</v>
      </c>
      <c r="S22" s="22">
        <f t="shared" si="12"/>
        <v>-8.6280000000000023E-2</v>
      </c>
      <c r="T22" s="22">
        <f t="shared" si="13"/>
        <v>-4.1179999999999994E-2</v>
      </c>
      <c r="U22" s="22">
        <f t="shared" si="14"/>
        <v>-4.7080000000000011E-2</v>
      </c>
      <c r="V22" s="22">
        <f t="shared" si="14"/>
        <v>-4.6480000000000077E-2</v>
      </c>
      <c r="W22" s="22">
        <f t="shared" si="14"/>
        <v>-3.1380000000000075E-2</v>
      </c>
      <c r="X22" s="22">
        <f t="shared" si="14"/>
        <v>0.57911999999999997</v>
      </c>
      <c r="Y22" s="22">
        <f t="shared" si="14"/>
        <v>0.57911999999999997</v>
      </c>
      <c r="Z22" s="21"/>
      <c r="AA22" s="21"/>
      <c r="AB22" s="22">
        <f t="shared" si="17"/>
        <v>6.4680000000000071E-2</v>
      </c>
      <c r="AC22" s="22">
        <f t="shared" si="17"/>
        <v>5.5780000000000052E-2</v>
      </c>
      <c r="AD22" s="22">
        <f t="shared" si="17"/>
        <v>8.6280000000000023E-2</v>
      </c>
      <c r="AE22" s="22">
        <f t="shared" si="17"/>
        <v>4.1179999999999994E-2</v>
      </c>
      <c r="AF22" s="22">
        <f t="shared" si="15"/>
        <v>4.7080000000000011E-2</v>
      </c>
      <c r="AG22" s="22">
        <f t="shared" si="15"/>
        <v>4.6480000000000077E-2</v>
      </c>
      <c r="AH22" s="22">
        <f t="shared" si="15"/>
        <v>3.1380000000000075E-2</v>
      </c>
      <c r="AI22" s="22">
        <f t="shared" si="15"/>
        <v>0.57911999999999997</v>
      </c>
      <c r="AJ22" s="22">
        <f t="shared" si="15"/>
        <v>0.57911999999999997</v>
      </c>
      <c r="AK22" s="23"/>
      <c r="AL22" s="21"/>
      <c r="AM22" s="21"/>
    </row>
    <row r="23" spans="1:39" ht="14.45" customHeight="1" x14ac:dyDescent="0.25">
      <c r="A23" s="77">
        <v>0</v>
      </c>
      <c r="B23" s="109">
        <v>16</v>
      </c>
      <c r="C23" s="110">
        <v>2046040.356515113</v>
      </c>
      <c r="D23" s="110">
        <v>646830.45080010162</v>
      </c>
      <c r="E23" s="105"/>
      <c r="F23" s="106">
        <v>0.70104</v>
      </c>
      <c r="G23" s="109">
        <v>0.74560000000000004</v>
      </c>
      <c r="H23" s="109">
        <v>0.73629999999999995</v>
      </c>
      <c r="I23" s="109">
        <v>0.76790000000000003</v>
      </c>
      <c r="J23" s="109">
        <v>0.7208</v>
      </c>
      <c r="K23" s="109">
        <v>0.72689999999999999</v>
      </c>
      <c r="L23" s="109">
        <v>0.72619999999999996</v>
      </c>
      <c r="M23" s="109">
        <v>0.71089999999999998</v>
      </c>
      <c r="Q23" s="22">
        <f t="shared" si="16"/>
        <v>-4.4560000000000044E-2</v>
      </c>
      <c r="R23" s="22">
        <f t="shared" si="11"/>
        <v>-3.5259999999999958E-2</v>
      </c>
      <c r="S23" s="22">
        <f t="shared" si="12"/>
        <v>-6.6860000000000031E-2</v>
      </c>
      <c r="T23" s="22">
        <f t="shared" si="13"/>
        <v>-1.976E-2</v>
      </c>
      <c r="U23" s="22">
        <f t="shared" si="14"/>
        <v>-2.5859999999999994E-2</v>
      </c>
      <c r="V23" s="22">
        <f t="shared" si="14"/>
        <v>-2.515999999999996E-2</v>
      </c>
      <c r="W23" s="22">
        <f t="shared" si="14"/>
        <v>-9.8599999999999799E-3</v>
      </c>
      <c r="X23" s="22">
        <f t="shared" si="14"/>
        <v>0.70104</v>
      </c>
      <c r="Y23" s="22">
        <f t="shared" si="14"/>
        <v>0.70104</v>
      </c>
      <c r="Z23" s="21"/>
      <c r="AA23" s="21"/>
      <c r="AB23" s="22">
        <f t="shared" si="17"/>
        <v>4.4560000000000044E-2</v>
      </c>
      <c r="AC23" s="22">
        <f t="shared" si="17"/>
        <v>3.5259999999999958E-2</v>
      </c>
      <c r="AD23" s="22">
        <f t="shared" si="17"/>
        <v>6.6860000000000031E-2</v>
      </c>
      <c r="AE23" s="22">
        <f t="shared" si="17"/>
        <v>1.976E-2</v>
      </c>
      <c r="AF23" s="22">
        <f t="shared" si="15"/>
        <v>2.5859999999999994E-2</v>
      </c>
      <c r="AG23" s="22">
        <f t="shared" si="15"/>
        <v>2.515999999999996E-2</v>
      </c>
      <c r="AH23" s="22">
        <f t="shared" si="15"/>
        <v>9.8599999999999799E-3</v>
      </c>
      <c r="AI23" s="22">
        <f t="shared" si="15"/>
        <v>0.70104</v>
      </c>
      <c r="AJ23" s="22">
        <f t="shared" si="15"/>
        <v>0.70104</v>
      </c>
      <c r="AK23" s="23"/>
      <c r="AL23" s="21"/>
      <c r="AM23" s="21"/>
    </row>
    <row r="24" spans="1:39" ht="14.45" customHeight="1" x14ac:dyDescent="0.25">
      <c r="A24" s="77">
        <v>0</v>
      </c>
      <c r="B24" s="109">
        <v>17</v>
      </c>
      <c r="C24" s="110">
        <v>2046019.0128524255</v>
      </c>
      <c r="D24" s="110">
        <v>646827.92156464315</v>
      </c>
      <c r="E24" s="105"/>
      <c r="F24" s="106">
        <v>0.67056000000000004</v>
      </c>
      <c r="G24" s="109">
        <v>0.76500000000000001</v>
      </c>
      <c r="H24" s="109">
        <v>0.75660000000000005</v>
      </c>
      <c r="I24" s="109">
        <v>0.78549999999999998</v>
      </c>
      <c r="J24" s="109">
        <v>0.74350000000000005</v>
      </c>
      <c r="K24" s="109">
        <v>0.74909999999999999</v>
      </c>
      <c r="L24" s="109">
        <v>0.74850000000000005</v>
      </c>
      <c r="M24" s="109">
        <v>0.73370000000000002</v>
      </c>
      <c r="Q24" s="22">
        <f t="shared" si="16"/>
        <v>-9.4439999999999968E-2</v>
      </c>
      <c r="R24" s="22">
        <f t="shared" si="11"/>
        <v>-8.6040000000000005E-2</v>
      </c>
      <c r="S24" s="22">
        <f t="shared" si="12"/>
        <v>-0.11493999999999993</v>
      </c>
      <c r="T24" s="22">
        <f t="shared" si="13"/>
        <v>-7.2940000000000005E-2</v>
      </c>
      <c r="U24" s="22">
        <f t="shared" si="14"/>
        <v>-7.8539999999999943E-2</v>
      </c>
      <c r="V24" s="22">
        <f t="shared" si="14"/>
        <v>-7.7940000000000009E-2</v>
      </c>
      <c r="W24" s="22">
        <f t="shared" si="14"/>
        <v>-6.3139999999999974E-2</v>
      </c>
      <c r="X24" s="22">
        <f t="shared" si="14"/>
        <v>0.67056000000000004</v>
      </c>
      <c r="Y24" s="22">
        <f t="shared" si="14"/>
        <v>0.67056000000000004</v>
      </c>
      <c r="Z24" s="21"/>
      <c r="AA24" s="21"/>
      <c r="AB24" s="22">
        <f t="shared" si="17"/>
        <v>9.4439999999999968E-2</v>
      </c>
      <c r="AC24" s="22">
        <f t="shared" si="17"/>
        <v>8.6040000000000005E-2</v>
      </c>
      <c r="AD24" s="22">
        <f t="shared" si="17"/>
        <v>0.11493999999999993</v>
      </c>
      <c r="AE24" s="22">
        <f t="shared" si="17"/>
        <v>7.2940000000000005E-2</v>
      </c>
      <c r="AF24" s="22">
        <f t="shared" si="15"/>
        <v>7.8539999999999943E-2</v>
      </c>
      <c r="AG24" s="22">
        <f t="shared" si="15"/>
        <v>7.7940000000000009E-2</v>
      </c>
      <c r="AH24" s="22">
        <f t="shared" si="15"/>
        <v>6.3139999999999974E-2</v>
      </c>
      <c r="AI24" s="22">
        <f t="shared" si="15"/>
        <v>0.67056000000000004</v>
      </c>
      <c r="AJ24" s="22">
        <f t="shared" si="15"/>
        <v>0.67056000000000004</v>
      </c>
      <c r="AK24" s="23"/>
      <c r="AL24" s="21"/>
      <c r="AM24" s="21"/>
    </row>
    <row r="25" spans="1:39" ht="14.45" customHeight="1" x14ac:dyDescent="0.25">
      <c r="A25" s="77">
        <v>0</v>
      </c>
      <c r="B25" s="109">
        <v>18</v>
      </c>
      <c r="C25" s="110">
        <v>2046015.1333502666</v>
      </c>
      <c r="D25" s="110">
        <v>646816.74452628917</v>
      </c>
      <c r="E25" s="105"/>
      <c r="F25" s="106">
        <v>0.56388000000000005</v>
      </c>
      <c r="G25" s="109">
        <v>0.62760000000000005</v>
      </c>
      <c r="H25" s="109">
        <v>0.61950000000000005</v>
      </c>
      <c r="I25" s="109">
        <v>0.64729999999999999</v>
      </c>
      <c r="J25" s="109">
        <v>0.60729999999999995</v>
      </c>
      <c r="K25" s="109">
        <v>0.61270000000000002</v>
      </c>
      <c r="L25" s="109">
        <v>0.61209999999999998</v>
      </c>
      <c r="M25" s="109">
        <v>0.59719999999999995</v>
      </c>
      <c r="Q25" s="22">
        <f t="shared" si="16"/>
        <v>-6.3719999999999999E-2</v>
      </c>
      <c r="R25" s="22">
        <f t="shared" si="11"/>
        <v>-5.5620000000000003E-2</v>
      </c>
      <c r="S25" s="22">
        <f t="shared" si="12"/>
        <v>-8.3419999999999939E-2</v>
      </c>
      <c r="T25" s="22">
        <f t="shared" si="13"/>
        <v>-4.3419999999999903E-2</v>
      </c>
      <c r="U25" s="22">
        <f t="shared" si="13"/>
        <v>-4.8819999999999975E-2</v>
      </c>
      <c r="V25" s="22">
        <f t="shared" si="13"/>
        <v>-4.821999999999993E-2</v>
      </c>
      <c r="W25" s="22">
        <f t="shared" si="13"/>
        <v>-3.3319999999999905E-2</v>
      </c>
      <c r="X25" s="22">
        <f t="shared" ref="X25:Y37" si="18">$F25-N25</f>
        <v>0.56388000000000005</v>
      </c>
      <c r="Y25" s="22">
        <f t="shared" si="18"/>
        <v>0.56388000000000005</v>
      </c>
      <c r="Z25" s="21"/>
      <c r="AA25" s="21"/>
      <c r="AB25" s="22">
        <f t="shared" si="17"/>
        <v>6.3719999999999999E-2</v>
      </c>
      <c r="AC25" s="22">
        <f t="shared" si="17"/>
        <v>5.5620000000000003E-2</v>
      </c>
      <c r="AD25" s="22">
        <f t="shared" si="17"/>
        <v>8.3419999999999939E-2</v>
      </c>
      <c r="AE25" s="22">
        <f t="shared" si="17"/>
        <v>4.3419999999999903E-2</v>
      </c>
      <c r="AF25" s="22">
        <f t="shared" ref="AF25:AF55" si="19">ABS(U25)</f>
        <v>4.8819999999999975E-2</v>
      </c>
      <c r="AG25" s="22">
        <f t="shared" ref="AG25:AG55" si="20">ABS(V25)</f>
        <v>4.821999999999993E-2</v>
      </c>
      <c r="AH25" s="22">
        <f t="shared" ref="AH25:AH55" si="21">ABS(W25)</f>
        <v>3.3319999999999905E-2</v>
      </c>
      <c r="AI25" s="22">
        <f t="shared" ref="AI25:AI55" si="22">ABS(X25)</f>
        <v>0.56388000000000005</v>
      </c>
      <c r="AJ25" s="22">
        <f t="shared" ref="AJ25:AJ55" si="23">ABS(Y25)</f>
        <v>0.56388000000000005</v>
      </c>
      <c r="AK25" s="23"/>
      <c r="AL25" s="21"/>
      <c r="AM25" s="21"/>
    </row>
    <row r="26" spans="1:39" ht="14.45" customHeight="1" x14ac:dyDescent="0.25">
      <c r="A26" s="77">
        <v>0</v>
      </c>
      <c r="B26" s="109">
        <v>19</v>
      </c>
      <c r="C26" s="110">
        <v>2046008.5859283716</v>
      </c>
      <c r="D26" s="110">
        <v>646808.86664973327</v>
      </c>
      <c r="E26" s="105"/>
      <c r="F26" s="106">
        <v>0.54864000000000002</v>
      </c>
      <c r="G26" s="109">
        <v>0.5968</v>
      </c>
      <c r="H26" s="109">
        <v>0.58930000000000005</v>
      </c>
      <c r="I26" s="109">
        <v>0.61550000000000005</v>
      </c>
      <c r="J26" s="109">
        <v>0.57840000000000003</v>
      </c>
      <c r="K26" s="109">
        <v>0.58340000000000003</v>
      </c>
      <c r="L26" s="109">
        <v>0.58279999999999998</v>
      </c>
      <c r="M26" s="109">
        <v>0.56820000000000004</v>
      </c>
      <c r="Q26" s="22">
        <f t="shared" si="16"/>
        <v>-4.8159999999999981E-2</v>
      </c>
      <c r="R26" s="22">
        <f t="shared" si="11"/>
        <v>-4.0660000000000029E-2</v>
      </c>
      <c r="S26" s="22">
        <f t="shared" si="12"/>
        <v>-6.6860000000000031E-2</v>
      </c>
      <c r="T26" s="22">
        <f t="shared" si="13"/>
        <v>-2.9760000000000009E-2</v>
      </c>
      <c r="U26" s="22">
        <f t="shared" si="13"/>
        <v>-3.4760000000000013E-2</v>
      </c>
      <c r="V26" s="22">
        <f t="shared" si="13"/>
        <v>-3.4159999999999968E-2</v>
      </c>
      <c r="W26" s="22">
        <f t="shared" si="13"/>
        <v>-1.9560000000000022E-2</v>
      </c>
      <c r="X26" s="22">
        <f t="shared" si="18"/>
        <v>0.54864000000000002</v>
      </c>
      <c r="Y26" s="22">
        <f t="shared" si="18"/>
        <v>0.54864000000000002</v>
      </c>
      <c r="Z26" s="21"/>
      <c r="AA26" s="21"/>
      <c r="AB26" s="22">
        <f t="shared" si="17"/>
        <v>4.8159999999999981E-2</v>
      </c>
      <c r="AC26" s="22">
        <f t="shared" si="17"/>
        <v>4.0660000000000029E-2</v>
      </c>
      <c r="AD26" s="22">
        <f t="shared" si="17"/>
        <v>6.6860000000000031E-2</v>
      </c>
      <c r="AE26" s="22">
        <f t="shared" si="17"/>
        <v>2.9760000000000009E-2</v>
      </c>
      <c r="AF26" s="22">
        <f t="shared" si="19"/>
        <v>3.4760000000000013E-2</v>
      </c>
      <c r="AG26" s="22">
        <f t="shared" si="20"/>
        <v>3.4159999999999968E-2</v>
      </c>
      <c r="AH26" s="22">
        <f t="shared" si="21"/>
        <v>1.9560000000000022E-2</v>
      </c>
      <c r="AI26" s="22">
        <f t="shared" si="22"/>
        <v>0.54864000000000002</v>
      </c>
      <c r="AJ26" s="22">
        <f t="shared" si="23"/>
        <v>0.54864000000000002</v>
      </c>
      <c r="AK26" s="23"/>
      <c r="AL26" s="21"/>
      <c r="AM26" s="21"/>
    </row>
    <row r="27" spans="1:39" ht="14.45" customHeight="1" x14ac:dyDescent="0.25">
      <c r="A27" s="77">
        <v>0</v>
      </c>
      <c r="B27" s="109">
        <v>21</v>
      </c>
      <c r="C27" s="110">
        <v>2045992.5372618744</v>
      </c>
      <c r="D27" s="110">
        <v>646819.59258318506</v>
      </c>
      <c r="E27" s="105"/>
      <c r="F27" s="106">
        <v>0.48768000000000006</v>
      </c>
      <c r="G27" s="109">
        <v>0.55930000000000002</v>
      </c>
      <c r="H27" s="109">
        <v>0.55259999999999998</v>
      </c>
      <c r="I27" s="109">
        <v>0.57669999999999999</v>
      </c>
      <c r="J27" s="109">
        <v>0.54369999999999996</v>
      </c>
      <c r="K27" s="109">
        <v>0.54859999999999998</v>
      </c>
      <c r="L27" s="109">
        <v>0.54790000000000005</v>
      </c>
      <c r="M27" s="109">
        <v>0.53200000000000003</v>
      </c>
      <c r="Q27" s="22">
        <f t="shared" si="16"/>
        <v>-7.1619999999999961E-2</v>
      </c>
      <c r="R27" s="22">
        <f t="shared" si="11"/>
        <v>-6.4919999999999922E-2</v>
      </c>
      <c r="S27" s="22">
        <f t="shared" si="12"/>
        <v>-8.9019999999999933E-2</v>
      </c>
      <c r="T27" s="22">
        <f t="shared" si="13"/>
        <v>-5.6019999999999903E-2</v>
      </c>
      <c r="U27" s="22">
        <f t="shared" si="13"/>
        <v>-6.0919999999999919E-2</v>
      </c>
      <c r="V27" s="22">
        <f t="shared" si="13"/>
        <v>-6.0219999999999996E-2</v>
      </c>
      <c r="W27" s="22">
        <f t="shared" si="13"/>
        <v>-4.4319999999999971E-2</v>
      </c>
      <c r="X27" s="22">
        <f t="shared" si="18"/>
        <v>0.48768000000000006</v>
      </c>
      <c r="Y27" s="22">
        <f t="shared" si="18"/>
        <v>0.48768000000000006</v>
      </c>
      <c r="Z27" s="21"/>
      <c r="AA27" s="21"/>
      <c r="AB27" s="22">
        <f t="shared" si="17"/>
        <v>7.1619999999999961E-2</v>
      </c>
      <c r="AC27" s="22">
        <f t="shared" si="17"/>
        <v>6.4919999999999922E-2</v>
      </c>
      <c r="AD27" s="22">
        <f t="shared" si="17"/>
        <v>8.9019999999999933E-2</v>
      </c>
      <c r="AE27" s="22">
        <f t="shared" si="17"/>
        <v>5.6019999999999903E-2</v>
      </c>
      <c r="AF27" s="22">
        <f t="shared" si="19"/>
        <v>6.0919999999999919E-2</v>
      </c>
      <c r="AG27" s="22">
        <f t="shared" si="20"/>
        <v>6.0219999999999996E-2</v>
      </c>
      <c r="AH27" s="22">
        <f t="shared" si="21"/>
        <v>4.4319999999999971E-2</v>
      </c>
      <c r="AI27" s="22">
        <f t="shared" si="22"/>
        <v>0.48768000000000006</v>
      </c>
      <c r="AJ27" s="22">
        <f t="shared" si="23"/>
        <v>0.48768000000000006</v>
      </c>
      <c r="AK27" s="23"/>
      <c r="AL27" s="21"/>
      <c r="AM27" s="21"/>
    </row>
    <row r="28" spans="1:39" ht="14.45" customHeight="1" x14ac:dyDescent="0.25">
      <c r="A28" s="77">
        <v>0</v>
      </c>
      <c r="B28" s="109">
        <v>22</v>
      </c>
      <c r="C28" s="110">
        <v>2045974.6591821183</v>
      </c>
      <c r="D28" s="110">
        <v>646814.66060452117</v>
      </c>
      <c r="E28" s="105"/>
      <c r="F28" s="106">
        <v>0.42671999999999999</v>
      </c>
      <c r="G28" s="109">
        <v>0.28339999999999999</v>
      </c>
      <c r="H28" s="109">
        <v>0.26050000000000001</v>
      </c>
      <c r="I28" s="109">
        <v>0.3251</v>
      </c>
      <c r="J28" s="109">
        <v>0.2288</v>
      </c>
      <c r="K28" s="109">
        <v>0.2747</v>
      </c>
      <c r="L28" s="109">
        <v>0.26250000000000001</v>
      </c>
      <c r="M28" s="109">
        <v>0.23910000000000001</v>
      </c>
      <c r="Q28" s="22">
        <f t="shared" si="16"/>
        <v>0.14332</v>
      </c>
      <c r="R28" s="22">
        <f t="shared" si="11"/>
        <v>0.16621999999999998</v>
      </c>
      <c r="S28" s="22">
        <f t="shared" si="12"/>
        <v>0.10161999999999999</v>
      </c>
      <c r="T28" s="22">
        <f t="shared" si="13"/>
        <v>0.19791999999999998</v>
      </c>
      <c r="U28" s="22">
        <f t="shared" si="13"/>
        <v>0.15201999999999999</v>
      </c>
      <c r="V28" s="22">
        <f t="shared" si="13"/>
        <v>0.16421999999999998</v>
      </c>
      <c r="W28" s="22">
        <f t="shared" si="13"/>
        <v>0.18761999999999998</v>
      </c>
      <c r="X28" s="22">
        <f t="shared" si="18"/>
        <v>0.42671999999999999</v>
      </c>
      <c r="Y28" s="22">
        <f t="shared" si="18"/>
        <v>0.42671999999999999</v>
      </c>
      <c r="Z28" s="21"/>
      <c r="AA28" s="21"/>
      <c r="AB28" s="22">
        <f t="shared" si="17"/>
        <v>0.14332</v>
      </c>
      <c r="AC28" s="22">
        <f t="shared" si="17"/>
        <v>0.16621999999999998</v>
      </c>
      <c r="AD28" s="22">
        <f t="shared" si="17"/>
        <v>0.10161999999999999</v>
      </c>
      <c r="AE28" s="22">
        <f t="shared" si="17"/>
        <v>0.19791999999999998</v>
      </c>
      <c r="AF28" s="22">
        <f t="shared" si="19"/>
        <v>0.15201999999999999</v>
      </c>
      <c r="AG28" s="22">
        <f t="shared" si="20"/>
        <v>0.16421999999999998</v>
      </c>
      <c r="AH28" s="22">
        <f t="shared" si="21"/>
        <v>0.18761999999999998</v>
      </c>
      <c r="AI28" s="22">
        <f t="shared" si="22"/>
        <v>0.42671999999999999</v>
      </c>
      <c r="AJ28" s="22">
        <f t="shared" si="23"/>
        <v>0.42671999999999999</v>
      </c>
      <c r="AK28" s="23"/>
      <c r="AL28" s="21"/>
      <c r="AM28" s="21"/>
    </row>
    <row r="29" spans="1:39" ht="14.45" customHeight="1" x14ac:dyDescent="0.25">
      <c r="A29" s="77">
        <v>0</v>
      </c>
      <c r="B29" s="109">
        <v>24</v>
      </c>
      <c r="C29" s="110">
        <v>2045951.1931927863</v>
      </c>
      <c r="D29" s="110">
        <v>646805.94086868165</v>
      </c>
      <c r="E29" s="105"/>
      <c r="F29" s="106">
        <v>0.59436</v>
      </c>
      <c r="G29" s="109">
        <v>0.44729999999999998</v>
      </c>
      <c r="H29" s="109">
        <v>0.43690000000000001</v>
      </c>
      <c r="I29" s="109">
        <v>0.46779999999999999</v>
      </c>
      <c r="J29" s="109">
        <v>0.41520000000000001</v>
      </c>
      <c r="K29" s="109">
        <v>0.44069999999999998</v>
      </c>
      <c r="L29" s="109">
        <v>0.41149999999999998</v>
      </c>
      <c r="M29" s="109">
        <v>0.42049999999999998</v>
      </c>
      <c r="Q29" s="22">
        <f t="shared" si="16"/>
        <v>0.14706000000000002</v>
      </c>
      <c r="R29" s="22">
        <f t="shared" si="11"/>
        <v>0.15745999999999999</v>
      </c>
      <c r="S29" s="22">
        <f t="shared" si="12"/>
        <v>0.12656000000000001</v>
      </c>
      <c r="T29" s="22">
        <f t="shared" si="13"/>
        <v>0.17915999999999999</v>
      </c>
      <c r="U29" s="22">
        <f t="shared" si="13"/>
        <v>0.15366000000000002</v>
      </c>
      <c r="V29" s="22">
        <f t="shared" si="13"/>
        <v>0.18286000000000002</v>
      </c>
      <c r="W29" s="22">
        <f t="shared" si="13"/>
        <v>0.17386000000000001</v>
      </c>
      <c r="X29" s="22">
        <f t="shared" si="18"/>
        <v>0.59436</v>
      </c>
      <c r="Y29" s="22">
        <f t="shared" si="18"/>
        <v>0.59436</v>
      </c>
      <c r="Z29" s="21"/>
      <c r="AA29" s="21"/>
      <c r="AB29" s="22">
        <f t="shared" si="17"/>
        <v>0.14706000000000002</v>
      </c>
      <c r="AC29" s="22">
        <f t="shared" si="17"/>
        <v>0.15745999999999999</v>
      </c>
      <c r="AD29" s="22">
        <f t="shared" si="17"/>
        <v>0.12656000000000001</v>
      </c>
      <c r="AE29" s="22">
        <f t="shared" si="17"/>
        <v>0.17915999999999999</v>
      </c>
      <c r="AF29" s="22">
        <f t="shared" si="19"/>
        <v>0.15366000000000002</v>
      </c>
      <c r="AG29" s="22">
        <f t="shared" si="20"/>
        <v>0.18286000000000002</v>
      </c>
      <c r="AH29" s="22">
        <f t="shared" si="21"/>
        <v>0.17386000000000001</v>
      </c>
      <c r="AI29" s="22">
        <f t="shared" si="22"/>
        <v>0.59436</v>
      </c>
      <c r="AJ29" s="22">
        <f t="shared" si="23"/>
        <v>0.59436</v>
      </c>
      <c r="AK29" s="23"/>
      <c r="AL29" s="21"/>
      <c r="AM29" s="21"/>
    </row>
    <row r="30" spans="1:39" ht="14.45" customHeight="1" x14ac:dyDescent="0.25">
      <c r="A30" s="77">
        <v>0</v>
      </c>
      <c r="B30" s="109">
        <v>25</v>
      </c>
      <c r="C30" s="110">
        <v>2045939.9826263653</v>
      </c>
      <c r="D30" s="110">
        <v>646802.4048768098</v>
      </c>
      <c r="E30" s="105"/>
      <c r="F30" s="106">
        <v>0.30480000000000002</v>
      </c>
      <c r="G30" s="109">
        <v>0.2099</v>
      </c>
      <c r="H30" s="109">
        <v>0.21460000000000001</v>
      </c>
      <c r="I30" s="109">
        <v>0.21959999999999999</v>
      </c>
      <c r="J30" s="109">
        <v>0.2225</v>
      </c>
      <c r="K30" s="109">
        <v>0.20949999999999999</v>
      </c>
      <c r="L30" s="109">
        <v>0.1842</v>
      </c>
      <c r="M30" s="109">
        <v>0.21260000000000001</v>
      </c>
      <c r="Q30" s="22">
        <f t="shared" si="16"/>
        <v>9.4900000000000012E-2</v>
      </c>
      <c r="R30" s="22">
        <f t="shared" si="11"/>
        <v>9.0200000000000002E-2</v>
      </c>
      <c r="S30" s="22">
        <f t="shared" si="12"/>
        <v>8.5200000000000026E-2</v>
      </c>
      <c r="T30" s="22">
        <f t="shared" si="13"/>
        <v>8.2300000000000012E-2</v>
      </c>
      <c r="U30" s="22">
        <f t="shared" si="13"/>
        <v>9.5300000000000024E-2</v>
      </c>
      <c r="V30" s="22">
        <f t="shared" si="13"/>
        <v>0.12060000000000001</v>
      </c>
      <c r="W30" s="22">
        <f t="shared" si="13"/>
        <v>9.2200000000000004E-2</v>
      </c>
      <c r="X30" s="22">
        <f t="shared" si="18"/>
        <v>0.30480000000000002</v>
      </c>
      <c r="Y30" s="22">
        <f t="shared" si="18"/>
        <v>0.30480000000000002</v>
      </c>
      <c r="Z30" s="21"/>
      <c r="AA30" s="21"/>
      <c r="AB30" s="22">
        <f t="shared" si="17"/>
        <v>9.4900000000000012E-2</v>
      </c>
      <c r="AC30" s="22">
        <f t="shared" si="17"/>
        <v>9.0200000000000002E-2</v>
      </c>
      <c r="AD30" s="22">
        <f t="shared" si="17"/>
        <v>8.5200000000000026E-2</v>
      </c>
      <c r="AE30" s="22">
        <f t="shared" si="17"/>
        <v>8.2300000000000012E-2</v>
      </c>
      <c r="AF30" s="22">
        <f t="shared" si="19"/>
        <v>9.5300000000000024E-2</v>
      </c>
      <c r="AG30" s="22">
        <f t="shared" si="20"/>
        <v>0.12060000000000001</v>
      </c>
      <c r="AH30" s="22">
        <f t="shared" si="21"/>
        <v>9.2200000000000004E-2</v>
      </c>
      <c r="AI30" s="22">
        <f t="shared" si="22"/>
        <v>0.30480000000000002</v>
      </c>
      <c r="AJ30" s="22">
        <f t="shared" si="23"/>
        <v>0.30480000000000002</v>
      </c>
      <c r="AK30" s="23"/>
      <c r="AL30" s="21"/>
      <c r="AM30" s="21"/>
    </row>
    <row r="31" spans="1:39" ht="14.45" customHeight="1" x14ac:dyDescent="0.25">
      <c r="A31" s="77">
        <v>0</v>
      </c>
      <c r="B31" s="109">
        <v>26</v>
      </c>
      <c r="C31" s="110">
        <v>2045895.7898907799</v>
      </c>
      <c r="D31" s="110">
        <v>646793.56047752104</v>
      </c>
      <c r="E31" s="105"/>
      <c r="F31" s="106">
        <v>0.85343999999999998</v>
      </c>
      <c r="G31" s="109">
        <v>0.80100000000000005</v>
      </c>
      <c r="H31" s="109">
        <v>0.77439999999999998</v>
      </c>
      <c r="I31" s="109">
        <v>0.85160000000000002</v>
      </c>
      <c r="J31" s="109">
        <v>0.71440000000000003</v>
      </c>
      <c r="K31" s="109">
        <v>0.80549999999999999</v>
      </c>
      <c r="L31" s="109">
        <v>0.80459999999999998</v>
      </c>
      <c r="M31" s="109">
        <v>0.80630000000000002</v>
      </c>
      <c r="Q31" s="22">
        <f t="shared" si="16"/>
        <v>5.2439999999999931E-2</v>
      </c>
      <c r="R31" s="22">
        <f t="shared" si="11"/>
        <v>7.9039999999999999E-2</v>
      </c>
      <c r="S31" s="22">
        <f t="shared" si="12"/>
        <v>1.8399999999999528E-3</v>
      </c>
      <c r="T31" s="22">
        <f t="shared" si="13"/>
        <v>0.13903999999999994</v>
      </c>
      <c r="U31" s="22">
        <f t="shared" si="13"/>
        <v>4.7939999999999983E-2</v>
      </c>
      <c r="V31" s="22">
        <f t="shared" si="13"/>
        <v>4.8839999999999995E-2</v>
      </c>
      <c r="W31" s="22">
        <f t="shared" si="13"/>
        <v>4.713999999999996E-2</v>
      </c>
      <c r="X31" s="22">
        <f t="shared" si="18"/>
        <v>0.85343999999999998</v>
      </c>
      <c r="Y31" s="22">
        <f t="shared" si="18"/>
        <v>0.85343999999999998</v>
      </c>
      <c r="Z31" s="21"/>
      <c r="AA31" s="21"/>
      <c r="AB31" s="22">
        <f t="shared" si="17"/>
        <v>5.2439999999999931E-2</v>
      </c>
      <c r="AC31" s="22">
        <f t="shared" si="17"/>
        <v>7.9039999999999999E-2</v>
      </c>
      <c r="AD31" s="22">
        <f t="shared" si="17"/>
        <v>1.8399999999999528E-3</v>
      </c>
      <c r="AE31" s="22">
        <f t="shared" si="17"/>
        <v>0.13903999999999994</v>
      </c>
      <c r="AF31" s="22">
        <f t="shared" si="19"/>
        <v>4.7939999999999983E-2</v>
      </c>
      <c r="AG31" s="22">
        <f t="shared" si="20"/>
        <v>4.8839999999999995E-2</v>
      </c>
      <c r="AH31" s="22">
        <f t="shared" si="21"/>
        <v>4.713999999999996E-2</v>
      </c>
      <c r="AI31" s="22">
        <f t="shared" si="22"/>
        <v>0.85343999999999998</v>
      </c>
      <c r="AJ31" s="22">
        <f t="shared" si="23"/>
        <v>0.85343999999999998</v>
      </c>
      <c r="AK31" s="23"/>
      <c r="AL31" s="21"/>
      <c r="AM31" s="21"/>
    </row>
    <row r="32" spans="1:39" ht="14.45" customHeight="1" x14ac:dyDescent="0.25">
      <c r="A32" s="77">
        <v>0</v>
      </c>
      <c r="B32" s="109">
        <v>27</v>
      </c>
      <c r="C32" s="110">
        <v>2045884.7015494031</v>
      </c>
      <c r="D32" s="110">
        <v>646793.84455168911</v>
      </c>
      <c r="E32" s="105"/>
      <c r="F32" s="106">
        <v>0.76200000000000001</v>
      </c>
      <c r="G32" s="109">
        <v>0.7339</v>
      </c>
      <c r="H32" s="109">
        <v>0.70640000000000003</v>
      </c>
      <c r="I32" s="109">
        <v>0.78559999999999997</v>
      </c>
      <c r="J32" s="109">
        <v>0.64559999999999995</v>
      </c>
      <c r="K32" s="109">
        <v>0.73770000000000002</v>
      </c>
      <c r="L32" s="109">
        <v>0.7379</v>
      </c>
      <c r="M32" s="109">
        <v>0.73950000000000005</v>
      </c>
      <c r="Q32" s="22">
        <f t="shared" si="16"/>
        <v>2.8100000000000014E-2</v>
      </c>
      <c r="R32" s="22">
        <f t="shared" si="11"/>
        <v>5.5599999999999983E-2</v>
      </c>
      <c r="S32" s="22">
        <f t="shared" si="12"/>
        <v>-2.3599999999999954E-2</v>
      </c>
      <c r="T32" s="22">
        <f t="shared" si="13"/>
        <v>0.11640000000000006</v>
      </c>
      <c r="U32" s="22">
        <f t="shared" si="13"/>
        <v>2.4299999999999988E-2</v>
      </c>
      <c r="V32" s="22">
        <f t="shared" si="13"/>
        <v>2.410000000000001E-2</v>
      </c>
      <c r="W32" s="22">
        <f t="shared" si="13"/>
        <v>2.2499999999999964E-2</v>
      </c>
      <c r="X32" s="22">
        <f t="shared" si="18"/>
        <v>0.76200000000000001</v>
      </c>
      <c r="Y32" s="22">
        <f t="shared" si="18"/>
        <v>0.76200000000000001</v>
      </c>
      <c r="Z32" s="21"/>
      <c r="AA32" s="21"/>
      <c r="AB32" s="22">
        <f t="shared" si="17"/>
        <v>2.8100000000000014E-2</v>
      </c>
      <c r="AC32" s="22">
        <f t="shared" si="17"/>
        <v>5.5599999999999983E-2</v>
      </c>
      <c r="AD32" s="22">
        <f t="shared" si="17"/>
        <v>2.3599999999999954E-2</v>
      </c>
      <c r="AE32" s="22">
        <f t="shared" si="17"/>
        <v>0.11640000000000006</v>
      </c>
      <c r="AF32" s="22">
        <f t="shared" si="19"/>
        <v>2.4299999999999988E-2</v>
      </c>
      <c r="AG32" s="22">
        <f t="shared" si="20"/>
        <v>2.410000000000001E-2</v>
      </c>
      <c r="AH32" s="22">
        <f t="shared" si="21"/>
        <v>2.2499999999999964E-2</v>
      </c>
      <c r="AI32" s="22">
        <f t="shared" si="22"/>
        <v>0.76200000000000001</v>
      </c>
      <c r="AJ32" s="22">
        <f t="shared" si="23"/>
        <v>0.76200000000000001</v>
      </c>
      <c r="AK32" s="23"/>
      <c r="AL32" s="21"/>
      <c r="AM32" s="21"/>
    </row>
    <row r="33" spans="1:39" ht="14.45" customHeight="1" x14ac:dyDescent="0.25">
      <c r="A33" s="77">
        <v>0</v>
      </c>
      <c r="B33" s="109">
        <v>28</v>
      </c>
      <c r="C33" s="110">
        <v>2045874.0426720853</v>
      </c>
      <c r="D33" s="110">
        <v>646793.82931165863</v>
      </c>
      <c r="E33" s="105"/>
      <c r="F33" s="106">
        <v>0.77723999999999993</v>
      </c>
      <c r="G33" s="109">
        <v>0.72299999999999998</v>
      </c>
      <c r="H33" s="109">
        <v>0.69589999999999996</v>
      </c>
      <c r="I33" s="109">
        <v>0.77390000000000003</v>
      </c>
      <c r="J33" s="109">
        <v>0.64100000000000001</v>
      </c>
      <c r="K33" s="109">
        <v>0.72489999999999999</v>
      </c>
      <c r="L33" s="109">
        <v>0.72489999999999999</v>
      </c>
      <c r="M33" s="109">
        <v>0.72640000000000005</v>
      </c>
      <c r="Q33" s="22">
        <f t="shared" si="16"/>
        <v>5.4239999999999955E-2</v>
      </c>
      <c r="R33" s="22">
        <f t="shared" si="11"/>
        <v>8.1339999999999968E-2</v>
      </c>
      <c r="S33" s="22">
        <f t="shared" si="12"/>
        <v>3.3399999999998986E-3</v>
      </c>
      <c r="T33" s="22">
        <f t="shared" si="13"/>
        <v>0.13623999999999992</v>
      </c>
      <c r="U33" s="22">
        <f t="shared" si="13"/>
        <v>5.2339999999999942E-2</v>
      </c>
      <c r="V33" s="22">
        <f t="shared" si="13"/>
        <v>5.2339999999999942E-2</v>
      </c>
      <c r="W33" s="22">
        <f t="shared" si="13"/>
        <v>5.0839999999999885E-2</v>
      </c>
      <c r="X33" s="22">
        <f t="shared" si="18"/>
        <v>0.77723999999999993</v>
      </c>
      <c r="Y33" s="22">
        <f t="shared" si="18"/>
        <v>0.77723999999999993</v>
      </c>
      <c r="Z33" s="21"/>
      <c r="AA33" s="21"/>
      <c r="AB33" s="22">
        <f t="shared" si="17"/>
        <v>5.4239999999999955E-2</v>
      </c>
      <c r="AC33" s="22">
        <f t="shared" si="17"/>
        <v>8.1339999999999968E-2</v>
      </c>
      <c r="AD33" s="22">
        <f t="shared" si="17"/>
        <v>3.3399999999998986E-3</v>
      </c>
      <c r="AE33" s="22">
        <f t="shared" si="17"/>
        <v>0.13623999999999992</v>
      </c>
      <c r="AF33" s="22">
        <f t="shared" si="19"/>
        <v>5.2339999999999942E-2</v>
      </c>
      <c r="AG33" s="22">
        <f t="shared" si="20"/>
        <v>5.2339999999999942E-2</v>
      </c>
      <c r="AH33" s="22">
        <f t="shared" si="21"/>
        <v>5.0839999999999885E-2</v>
      </c>
      <c r="AI33" s="22">
        <f t="shared" si="22"/>
        <v>0.77723999999999993</v>
      </c>
      <c r="AJ33" s="22">
        <f t="shared" si="23"/>
        <v>0.77723999999999993</v>
      </c>
      <c r="AK33" s="23"/>
      <c r="AL33" s="21"/>
      <c r="AM33" s="21"/>
    </row>
    <row r="34" spans="1:39" ht="14.45" customHeight="1" x14ac:dyDescent="0.25">
      <c r="A34" s="77">
        <v>0</v>
      </c>
      <c r="B34" s="109">
        <v>29</v>
      </c>
      <c r="C34" s="110">
        <v>2045862.5839979681</v>
      </c>
      <c r="D34" s="110">
        <v>646793.29408178804</v>
      </c>
      <c r="E34" s="105"/>
      <c r="F34" s="106">
        <v>0.59436</v>
      </c>
      <c r="G34" s="109">
        <v>0.55459999999999998</v>
      </c>
      <c r="H34" s="109">
        <v>0.5262</v>
      </c>
      <c r="I34" s="109">
        <v>0.60750000000000004</v>
      </c>
      <c r="J34" s="109">
        <v>0.46210000000000001</v>
      </c>
      <c r="K34" s="109">
        <v>0.55259999999999998</v>
      </c>
      <c r="L34" s="109">
        <v>0.55230000000000001</v>
      </c>
      <c r="M34" s="109">
        <v>0.55379999999999996</v>
      </c>
      <c r="Q34" s="22">
        <f t="shared" si="16"/>
        <v>3.9760000000000018E-2</v>
      </c>
      <c r="R34" s="22">
        <f t="shared" si="11"/>
        <v>6.8159999999999998E-2</v>
      </c>
      <c r="S34" s="22">
        <f t="shared" si="12"/>
        <v>-1.3140000000000041E-2</v>
      </c>
      <c r="T34" s="22">
        <f t="shared" si="13"/>
        <v>0.13225999999999999</v>
      </c>
      <c r="U34" s="22">
        <f t="shared" si="13"/>
        <v>4.1760000000000019E-2</v>
      </c>
      <c r="V34" s="22">
        <f t="shared" si="13"/>
        <v>4.2059999999999986E-2</v>
      </c>
      <c r="W34" s="22">
        <f t="shared" si="13"/>
        <v>4.056000000000004E-2</v>
      </c>
      <c r="X34" s="22">
        <f t="shared" si="18"/>
        <v>0.59436</v>
      </c>
      <c r="Y34" s="22">
        <f t="shared" si="18"/>
        <v>0.59436</v>
      </c>
      <c r="Z34" s="21"/>
      <c r="AA34" s="21"/>
      <c r="AB34" s="22">
        <f t="shared" si="17"/>
        <v>3.9760000000000018E-2</v>
      </c>
      <c r="AC34" s="22">
        <f t="shared" si="17"/>
        <v>6.8159999999999998E-2</v>
      </c>
      <c r="AD34" s="22">
        <f t="shared" si="17"/>
        <v>1.3140000000000041E-2</v>
      </c>
      <c r="AE34" s="22">
        <f t="shared" si="17"/>
        <v>0.13225999999999999</v>
      </c>
      <c r="AF34" s="22">
        <f t="shared" si="19"/>
        <v>4.1760000000000019E-2</v>
      </c>
      <c r="AG34" s="22">
        <f t="shared" si="20"/>
        <v>4.2059999999999986E-2</v>
      </c>
      <c r="AH34" s="22">
        <f t="shared" si="21"/>
        <v>4.056000000000004E-2</v>
      </c>
      <c r="AI34" s="22">
        <f t="shared" si="22"/>
        <v>0.59436</v>
      </c>
      <c r="AJ34" s="22">
        <f t="shared" si="23"/>
        <v>0.59436</v>
      </c>
      <c r="AK34" s="23"/>
      <c r="AL34" s="21"/>
      <c r="AM34" s="21"/>
    </row>
    <row r="35" spans="1:39" ht="14.45" customHeight="1" x14ac:dyDescent="0.25">
      <c r="A35" s="77">
        <v>0</v>
      </c>
      <c r="B35" s="109">
        <v>30</v>
      </c>
      <c r="C35" s="110">
        <v>2045855.4202692404</v>
      </c>
      <c r="D35" s="110">
        <v>646791.37810515624</v>
      </c>
      <c r="E35" s="105"/>
      <c r="F35" s="106">
        <v>0.64008000000000009</v>
      </c>
      <c r="G35" s="109">
        <v>0.59430000000000005</v>
      </c>
      <c r="H35" s="109">
        <v>0.56579999999999997</v>
      </c>
      <c r="I35" s="109">
        <v>0.64690000000000003</v>
      </c>
      <c r="J35" s="109">
        <v>0.50209999999999999</v>
      </c>
      <c r="K35" s="109">
        <v>0.58730000000000004</v>
      </c>
      <c r="L35" s="109">
        <v>0.58679999999999999</v>
      </c>
      <c r="M35" s="109">
        <v>0.58830000000000005</v>
      </c>
      <c r="Q35" s="22">
        <f t="shared" si="16"/>
        <v>4.5780000000000043E-2</v>
      </c>
      <c r="R35" s="22">
        <f t="shared" si="11"/>
        <v>7.4280000000000124E-2</v>
      </c>
      <c r="S35" s="22">
        <f t="shared" si="12"/>
        <v>-6.8199999999999372E-3</v>
      </c>
      <c r="T35" s="22">
        <f t="shared" si="13"/>
        <v>0.1379800000000001</v>
      </c>
      <c r="U35" s="22">
        <f t="shared" si="13"/>
        <v>5.2780000000000049E-2</v>
      </c>
      <c r="V35" s="22">
        <f t="shared" si="13"/>
        <v>5.3280000000000105E-2</v>
      </c>
      <c r="W35" s="22">
        <f t="shared" si="13"/>
        <v>5.1780000000000048E-2</v>
      </c>
      <c r="X35" s="22">
        <f t="shared" si="18"/>
        <v>0.64008000000000009</v>
      </c>
      <c r="Y35" s="22">
        <f t="shared" si="18"/>
        <v>0.64008000000000009</v>
      </c>
      <c r="Z35" s="21"/>
      <c r="AA35" s="21"/>
      <c r="AB35" s="22">
        <f t="shared" si="17"/>
        <v>4.5780000000000043E-2</v>
      </c>
      <c r="AC35" s="22">
        <f t="shared" si="17"/>
        <v>7.4280000000000124E-2</v>
      </c>
      <c r="AD35" s="22">
        <f t="shared" si="17"/>
        <v>6.8199999999999372E-3</v>
      </c>
      <c r="AE35" s="22">
        <f t="shared" si="17"/>
        <v>0.1379800000000001</v>
      </c>
      <c r="AF35" s="22">
        <f t="shared" si="19"/>
        <v>5.2780000000000049E-2</v>
      </c>
      <c r="AG35" s="22">
        <f t="shared" si="20"/>
        <v>5.3280000000000105E-2</v>
      </c>
      <c r="AH35" s="22">
        <f t="shared" si="21"/>
        <v>5.1780000000000048E-2</v>
      </c>
      <c r="AI35" s="22">
        <f t="shared" si="22"/>
        <v>0.64008000000000009</v>
      </c>
      <c r="AJ35" s="22">
        <f t="shared" si="23"/>
        <v>0.64008000000000009</v>
      </c>
      <c r="AK35" s="23"/>
      <c r="AL35" s="21"/>
      <c r="AM35" s="21"/>
    </row>
    <row r="36" spans="1:39" ht="14.45" customHeight="1" x14ac:dyDescent="0.25">
      <c r="A36" s="77">
        <v>0</v>
      </c>
      <c r="B36" s="109">
        <v>31</v>
      </c>
      <c r="C36" s="111">
        <v>2045847.2711201424</v>
      </c>
      <c r="D36" s="111">
        <v>646791.62316484633</v>
      </c>
      <c r="E36" s="105"/>
      <c r="F36" s="106">
        <v>0.53339999999999999</v>
      </c>
      <c r="G36" s="109">
        <v>0.46929999999999999</v>
      </c>
      <c r="H36" s="109">
        <v>0.441</v>
      </c>
      <c r="I36" s="109">
        <v>0.52139999999999997</v>
      </c>
      <c r="J36" s="109">
        <v>0.37809999999999999</v>
      </c>
      <c r="K36" s="109">
        <v>0.45569999999999999</v>
      </c>
      <c r="L36" s="109">
        <v>0.4551</v>
      </c>
      <c r="M36" s="109">
        <v>0.45689999999999997</v>
      </c>
      <c r="Q36" s="22">
        <f t="shared" si="16"/>
        <v>6.409999999999999E-2</v>
      </c>
      <c r="R36" s="22">
        <f t="shared" si="11"/>
        <v>9.2399999999999982E-2</v>
      </c>
      <c r="S36" s="22">
        <f t="shared" si="12"/>
        <v>1.2000000000000011E-2</v>
      </c>
      <c r="T36" s="22">
        <f t="shared" si="13"/>
        <v>0.15529999999999999</v>
      </c>
      <c r="U36" s="22">
        <f t="shared" si="13"/>
        <v>7.7699999999999991E-2</v>
      </c>
      <c r="V36" s="22">
        <f t="shared" si="13"/>
        <v>7.8299999999999981E-2</v>
      </c>
      <c r="W36" s="22">
        <f t="shared" si="13"/>
        <v>7.6500000000000012E-2</v>
      </c>
      <c r="X36" s="22">
        <f t="shared" si="18"/>
        <v>0.53339999999999999</v>
      </c>
      <c r="Y36" s="22">
        <f t="shared" si="18"/>
        <v>0.53339999999999999</v>
      </c>
      <c r="Z36" s="21"/>
      <c r="AA36" s="21"/>
      <c r="AB36" s="22">
        <f t="shared" si="17"/>
        <v>6.409999999999999E-2</v>
      </c>
      <c r="AC36" s="22">
        <f t="shared" si="17"/>
        <v>9.2399999999999982E-2</v>
      </c>
      <c r="AD36" s="22">
        <f t="shared" si="17"/>
        <v>1.2000000000000011E-2</v>
      </c>
      <c r="AE36" s="22">
        <f t="shared" si="17"/>
        <v>0.15529999999999999</v>
      </c>
      <c r="AF36" s="22">
        <f t="shared" si="19"/>
        <v>7.7699999999999991E-2</v>
      </c>
      <c r="AG36" s="22">
        <f t="shared" si="20"/>
        <v>7.8299999999999981E-2</v>
      </c>
      <c r="AH36" s="22">
        <f t="shared" si="21"/>
        <v>7.6500000000000012E-2</v>
      </c>
      <c r="AI36" s="22">
        <f t="shared" si="22"/>
        <v>0.53339999999999999</v>
      </c>
      <c r="AJ36" s="22">
        <f t="shared" si="23"/>
        <v>0.53339999999999999</v>
      </c>
      <c r="AK36" s="23"/>
      <c r="AL36" s="21"/>
      <c r="AM36" s="21"/>
    </row>
    <row r="37" spans="1:39" ht="14.45" customHeight="1" x14ac:dyDescent="0.25">
      <c r="A37" s="77">
        <v>0</v>
      </c>
      <c r="B37" s="109">
        <v>32</v>
      </c>
      <c r="C37" s="110">
        <v>2045818.25989332</v>
      </c>
      <c r="D37" s="110">
        <v>646789.35697231395</v>
      </c>
      <c r="E37" s="105"/>
      <c r="F37" s="106">
        <v>0.88392000000000004</v>
      </c>
      <c r="G37" s="109">
        <v>0.81930000000000003</v>
      </c>
      <c r="H37" s="109">
        <v>0.7964</v>
      </c>
      <c r="I37" s="109">
        <v>0.86439999999999995</v>
      </c>
      <c r="J37" s="109">
        <v>0.74880000000000002</v>
      </c>
      <c r="K37" s="109">
        <v>0.80349999999999999</v>
      </c>
      <c r="L37" s="109">
        <v>0.80349999999999999</v>
      </c>
      <c r="M37" s="109">
        <v>0.79079999999999995</v>
      </c>
      <c r="Q37" s="22">
        <f t="shared" si="16"/>
        <v>6.4620000000000011E-2</v>
      </c>
      <c r="R37" s="22">
        <f t="shared" si="11"/>
        <v>8.7520000000000042E-2</v>
      </c>
      <c r="S37" s="22">
        <f t="shared" si="12"/>
        <v>1.9520000000000093E-2</v>
      </c>
      <c r="T37" s="22">
        <f t="shared" si="13"/>
        <v>0.13512000000000002</v>
      </c>
      <c r="U37" s="22">
        <f t="shared" si="13"/>
        <v>8.0420000000000047E-2</v>
      </c>
      <c r="V37" s="22">
        <f t="shared" si="13"/>
        <v>8.0420000000000047E-2</v>
      </c>
      <c r="W37" s="22">
        <f t="shared" si="13"/>
        <v>9.3120000000000092E-2</v>
      </c>
      <c r="X37" s="22">
        <f t="shared" si="18"/>
        <v>0.88392000000000004</v>
      </c>
      <c r="Y37" s="22">
        <f t="shared" si="18"/>
        <v>0.88392000000000004</v>
      </c>
      <c r="Z37" s="21"/>
      <c r="AA37" s="21"/>
      <c r="AB37" s="22">
        <f t="shared" si="17"/>
        <v>6.4620000000000011E-2</v>
      </c>
      <c r="AC37" s="22">
        <f t="shared" si="17"/>
        <v>8.7520000000000042E-2</v>
      </c>
      <c r="AD37" s="22">
        <f t="shared" si="17"/>
        <v>1.9520000000000093E-2</v>
      </c>
      <c r="AE37" s="22">
        <f t="shared" si="17"/>
        <v>0.13512000000000002</v>
      </c>
      <c r="AF37" s="22">
        <f t="shared" si="19"/>
        <v>8.0420000000000047E-2</v>
      </c>
      <c r="AG37" s="22">
        <f t="shared" si="20"/>
        <v>8.0420000000000047E-2</v>
      </c>
      <c r="AH37" s="22">
        <f t="shared" si="21"/>
        <v>9.3120000000000092E-2</v>
      </c>
      <c r="AI37" s="22">
        <f t="shared" si="22"/>
        <v>0.88392000000000004</v>
      </c>
      <c r="AJ37" s="22">
        <f t="shared" si="23"/>
        <v>0.88392000000000004</v>
      </c>
      <c r="AK37" s="23"/>
      <c r="AL37" s="21"/>
      <c r="AM37" s="21"/>
    </row>
    <row r="38" spans="1:39" ht="14.45" customHeight="1" x14ac:dyDescent="0.25">
      <c r="A38" s="77">
        <v>0</v>
      </c>
      <c r="B38" s="109">
        <v>33</v>
      </c>
      <c r="C38" s="110">
        <v>2045806.951485903</v>
      </c>
      <c r="D38" s="110">
        <v>646788.53157226311</v>
      </c>
      <c r="E38" s="105"/>
      <c r="F38" s="106">
        <v>0.68580000000000008</v>
      </c>
      <c r="G38" s="109">
        <v>0.72499999999999998</v>
      </c>
      <c r="H38" s="109">
        <v>0.69879999999999998</v>
      </c>
      <c r="I38" s="109">
        <v>0.76790000000000003</v>
      </c>
      <c r="J38" s="109">
        <v>0.64910000000000001</v>
      </c>
      <c r="K38" s="109">
        <v>0.69550000000000001</v>
      </c>
      <c r="L38" s="109">
        <v>0.69579999999999997</v>
      </c>
      <c r="M38" s="109">
        <v>0.70230000000000004</v>
      </c>
      <c r="Q38" s="22">
        <f t="shared" si="16"/>
        <v>-3.9199999999999902E-2</v>
      </c>
      <c r="R38" s="22">
        <f t="shared" si="11"/>
        <v>-1.2999999999999901E-2</v>
      </c>
      <c r="S38" s="22">
        <f t="shared" si="12"/>
        <v>-8.2099999999999951E-2</v>
      </c>
      <c r="T38" s="22">
        <f t="shared" si="13"/>
        <v>3.6700000000000066E-2</v>
      </c>
      <c r="U38" s="22">
        <f t="shared" si="13"/>
        <v>-9.6999999999999309E-3</v>
      </c>
      <c r="V38" s="22">
        <f t="shared" si="13"/>
        <v>-9.9999999999998979E-3</v>
      </c>
      <c r="W38" s="22">
        <f t="shared" si="13"/>
        <v>-1.6499999999999959E-2</v>
      </c>
      <c r="X38" s="22">
        <f>$F38-N38</f>
        <v>0.68580000000000008</v>
      </c>
      <c r="Y38" s="22">
        <f>$F38-O38</f>
        <v>0.68580000000000008</v>
      </c>
      <c r="Z38" s="21"/>
      <c r="AA38" s="21"/>
      <c r="AB38" s="22">
        <f t="shared" si="17"/>
        <v>3.9199999999999902E-2</v>
      </c>
      <c r="AC38" s="22">
        <f t="shared" si="17"/>
        <v>1.2999999999999901E-2</v>
      </c>
      <c r="AD38" s="22">
        <f t="shared" si="17"/>
        <v>8.2099999999999951E-2</v>
      </c>
      <c r="AE38" s="22">
        <f t="shared" si="17"/>
        <v>3.6700000000000066E-2</v>
      </c>
      <c r="AF38" s="22">
        <f t="shared" si="19"/>
        <v>9.6999999999999309E-3</v>
      </c>
      <c r="AG38" s="22">
        <f t="shared" si="20"/>
        <v>9.9999999999998979E-3</v>
      </c>
      <c r="AH38" s="22">
        <f t="shared" si="21"/>
        <v>1.6499999999999959E-2</v>
      </c>
      <c r="AI38" s="22">
        <f t="shared" si="22"/>
        <v>0.68580000000000008</v>
      </c>
      <c r="AJ38" s="22">
        <f t="shared" si="23"/>
        <v>0.68580000000000008</v>
      </c>
      <c r="AK38" s="23"/>
      <c r="AL38" s="21"/>
      <c r="AM38" s="21"/>
    </row>
    <row r="39" spans="1:39" ht="14.45" customHeight="1" x14ac:dyDescent="0.25">
      <c r="A39" s="3">
        <v>0</v>
      </c>
      <c r="B39" s="109">
        <v>34</v>
      </c>
      <c r="C39" s="110">
        <v>2045799.185471171</v>
      </c>
      <c r="D39" s="110">
        <v>646790.59933959867</v>
      </c>
      <c r="E39" s="105"/>
      <c r="F39" s="106">
        <v>0.45720000000000005</v>
      </c>
      <c r="G39" s="109">
        <v>0.4819</v>
      </c>
      <c r="H39" s="109">
        <v>0.45679999999999998</v>
      </c>
      <c r="I39" s="109">
        <v>0.52449999999999997</v>
      </c>
      <c r="J39" s="109">
        <v>0.40639999999999998</v>
      </c>
      <c r="K39" s="109">
        <v>0.45989999999999998</v>
      </c>
      <c r="L39" s="109">
        <v>0.45989999999999998</v>
      </c>
      <c r="M39" s="109">
        <v>0.45660000000000001</v>
      </c>
      <c r="Q39" s="22">
        <f t="shared" si="16"/>
        <v>-2.4699999999999944E-2</v>
      </c>
      <c r="R39" s="22">
        <f t="shared" si="11"/>
        <v>4.0000000000006697E-4</v>
      </c>
      <c r="S39" s="22">
        <f t="shared" si="12"/>
        <v>-6.7299999999999915E-2</v>
      </c>
      <c r="T39" s="22">
        <f t="shared" si="13"/>
        <v>5.0800000000000067E-2</v>
      </c>
      <c r="U39" s="22">
        <f t="shared" si="13"/>
        <v>-2.6999999999999247E-3</v>
      </c>
      <c r="V39" s="22">
        <f t="shared" si="13"/>
        <v>-2.6999999999999247E-3</v>
      </c>
      <c r="W39" s="22">
        <f t="shared" si="13"/>
        <v>6.0000000000004494E-4</v>
      </c>
      <c r="X39" s="22" t="e">
        <f>#REF!-N39</f>
        <v>#REF!</v>
      </c>
      <c r="Y39" s="22" t="e">
        <f>#REF!-O39</f>
        <v>#REF!</v>
      </c>
      <c r="Z39" s="21"/>
      <c r="AA39" s="21"/>
      <c r="AB39" s="22">
        <f t="shared" si="17"/>
        <v>2.4699999999999944E-2</v>
      </c>
      <c r="AC39" s="22">
        <f t="shared" si="17"/>
        <v>4.0000000000006697E-4</v>
      </c>
      <c r="AD39" s="22">
        <f t="shared" si="17"/>
        <v>6.7299999999999915E-2</v>
      </c>
      <c r="AE39" s="22">
        <f t="shared" si="17"/>
        <v>5.0800000000000067E-2</v>
      </c>
      <c r="AF39" s="22">
        <f t="shared" si="19"/>
        <v>2.6999999999999247E-3</v>
      </c>
      <c r="AG39" s="22">
        <f t="shared" si="20"/>
        <v>2.6999999999999247E-3</v>
      </c>
      <c r="AH39" s="22">
        <f t="shared" si="21"/>
        <v>6.0000000000004494E-4</v>
      </c>
      <c r="AI39" s="22" t="e">
        <f t="shared" si="22"/>
        <v>#REF!</v>
      </c>
      <c r="AJ39" s="22" t="e">
        <f t="shared" si="23"/>
        <v>#REF!</v>
      </c>
      <c r="AK39" s="23"/>
      <c r="AL39" s="21"/>
      <c r="AM39" s="21"/>
    </row>
    <row r="40" spans="1:39" ht="14.45" customHeight="1" x14ac:dyDescent="0.25">
      <c r="A40" s="77">
        <v>0</v>
      </c>
      <c r="B40" s="109">
        <v>35</v>
      </c>
      <c r="C40" s="110">
        <v>2045790.2645669293</v>
      </c>
      <c r="D40" s="110">
        <v>646790.37470154953</v>
      </c>
      <c r="E40" s="105"/>
      <c r="F40" s="106">
        <v>0.65532000000000001</v>
      </c>
      <c r="G40" s="109">
        <v>0.59750000000000003</v>
      </c>
      <c r="H40" s="109">
        <v>0.57430000000000003</v>
      </c>
      <c r="I40" s="109">
        <v>0.63949999999999996</v>
      </c>
      <c r="J40" s="109">
        <v>0.51949999999999996</v>
      </c>
      <c r="K40" s="109">
        <v>0.57330000000000003</v>
      </c>
      <c r="L40" s="109">
        <v>0.57250000000000001</v>
      </c>
      <c r="M40" s="109">
        <v>0.57520000000000004</v>
      </c>
      <c r="Q40" s="22">
        <f t="shared" si="16"/>
        <v>5.7819999999999983E-2</v>
      </c>
      <c r="R40" s="22">
        <f t="shared" si="11"/>
        <v>8.1019999999999981E-2</v>
      </c>
      <c r="S40" s="22">
        <f t="shared" si="12"/>
        <v>1.5820000000000056E-2</v>
      </c>
      <c r="T40" s="22">
        <f t="shared" si="13"/>
        <v>0.13582000000000005</v>
      </c>
      <c r="U40" s="22">
        <f t="shared" si="13"/>
        <v>8.2019999999999982E-2</v>
      </c>
      <c r="V40" s="22">
        <f t="shared" si="13"/>
        <v>8.2820000000000005E-2</v>
      </c>
      <c r="W40" s="22">
        <f t="shared" si="13"/>
        <v>8.0119999999999969E-2</v>
      </c>
      <c r="X40" s="22">
        <f>$F39-N40</f>
        <v>0.45720000000000005</v>
      </c>
      <c r="Y40" s="22">
        <f>$F39-O40</f>
        <v>0.45720000000000005</v>
      </c>
      <c r="Z40" s="21"/>
      <c r="AA40" s="21"/>
      <c r="AB40" s="22">
        <f t="shared" si="17"/>
        <v>5.7819999999999983E-2</v>
      </c>
      <c r="AC40" s="22">
        <f t="shared" si="17"/>
        <v>8.1019999999999981E-2</v>
      </c>
      <c r="AD40" s="22">
        <f t="shared" si="17"/>
        <v>1.5820000000000056E-2</v>
      </c>
      <c r="AE40" s="22">
        <f t="shared" si="17"/>
        <v>0.13582000000000005</v>
      </c>
      <c r="AF40" s="22">
        <f t="shared" si="19"/>
        <v>8.2019999999999982E-2</v>
      </c>
      <c r="AG40" s="22">
        <f t="shared" si="20"/>
        <v>8.2820000000000005E-2</v>
      </c>
      <c r="AH40" s="22">
        <f t="shared" si="21"/>
        <v>8.0119999999999969E-2</v>
      </c>
      <c r="AI40" s="22">
        <f t="shared" si="22"/>
        <v>0.45720000000000005</v>
      </c>
      <c r="AJ40" s="22">
        <f t="shared" si="23"/>
        <v>0.45720000000000005</v>
      </c>
      <c r="AK40" s="23"/>
      <c r="AL40" s="21"/>
      <c r="AM40" s="21"/>
    </row>
    <row r="41" spans="1:39" ht="14.45" customHeight="1" x14ac:dyDescent="0.25">
      <c r="A41" s="77">
        <v>0</v>
      </c>
      <c r="B41" s="109">
        <v>36</v>
      </c>
      <c r="C41" s="110">
        <v>2045865.0473964945</v>
      </c>
      <c r="D41" s="110">
        <v>646782.41056642111</v>
      </c>
      <c r="E41" s="105"/>
      <c r="F41" s="106">
        <v>0.53339999999999999</v>
      </c>
      <c r="G41" s="109">
        <v>0.49359999999999998</v>
      </c>
      <c r="H41" s="109">
        <v>0.46500000000000002</v>
      </c>
      <c r="I41" s="109">
        <v>0.5474</v>
      </c>
      <c r="J41" s="109">
        <v>0.40110000000000001</v>
      </c>
      <c r="K41" s="109">
        <v>0.4909</v>
      </c>
      <c r="L41" s="109">
        <v>0.49049999999999999</v>
      </c>
      <c r="M41" s="109">
        <v>0.49180000000000001</v>
      </c>
      <c r="Q41" s="22">
        <f t="shared" si="16"/>
        <v>3.9800000000000002E-2</v>
      </c>
      <c r="R41" s="22">
        <f t="shared" si="11"/>
        <v>6.8399999999999961E-2</v>
      </c>
      <c r="S41" s="22">
        <f t="shared" si="12"/>
        <v>-1.4000000000000012E-2</v>
      </c>
      <c r="T41" s="22">
        <f t="shared" si="13"/>
        <v>0.13229999999999997</v>
      </c>
      <c r="U41" s="22">
        <f t="shared" si="13"/>
        <v>4.2499999999999982E-2</v>
      </c>
      <c r="V41" s="22">
        <f t="shared" si="13"/>
        <v>4.2899999999999994E-2</v>
      </c>
      <c r="W41" s="22">
        <f t="shared" si="13"/>
        <v>4.159999999999997E-2</v>
      </c>
      <c r="X41" s="22" t="e">
        <f>#REF!-N41</f>
        <v>#REF!</v>
      </c>
      <c r="Y41" s="22" t="e">
        <f>#REF!-O41</f>
        <v>#REF!</v>
      </c>
      <c r="Z41" s="21"/>
      <c r="AA41" s="21"/>
      <c r="AB41" s="22">
        <f t="shared" si="17"/>
        <v>3.9800000000000002E-2</v>
      </c>
      <c r="AC41" s="22">
        <f t="shared" si="17"/>
        <v>6.8399999999999961E-2</v>
      </c>
      <c r="AD41" s="22">
        <f t="shared" si="17"/>
        <v>1.4000000000000012E-2</v>
      </c>
      <c r="AE41" s="22">
        <f t="shared" si="17"/>
        <v>0.13229999999999997</v>
      </c>
      <c r="AF41" s="22">
        <f t="shared" si="19"/>
        <v>4.2499999999999982E-2</v>
      </c>
      <c r="AG41" s="22">
        <f t="shared" si="20"/>
        <v>4.2899999999999994E-2</v>
      </c>
      <c r="AH41" s="22">
        <f t="shared" si="21"/>
        <v>4.159999999999997E-2</v>
      </c>
      <c r="AI41" s="22" t="e">
        <f t="shared" si="22"/>
        <v>#REF!</v>
      </c>
      <c r="AJ41" s="22" t="e">
        <f t="shared" si="23"/>
        <v>#REF!</v>
      </c>
      <c r="AK41" s="23"/>
      <c r="AL41" s="21"/>
      <c r="AM41" s="21"/>
    </row>
    <row r="42" spans="1:39" ht="14.45" customHeight="1" x14ac:dyDescent="0.25">
      <c r="A42" s="77">
        <v>0</v>
      </c>
      <c r="B42" s="109">
        <v>37</v>
      </c>
      <c r="C42" s="110">
        <v>2045854.3153670307</v>
      </c>
      <c r="D42" s="110">
        <v>646776.26090932172</v>
      </c>
      <c r="E42" s="105"/>
      <c r="F42" s="106">
        <v>0.39624000000000004</v>
      </c>
      <c r="G42" s="109">
        <v>0.38840000000000002</v>
      </c>
      <c r="H42" s="109">
        <v>0.36180000000000001</v>
      </c>
      <c r="I42" s="109">
        <v>0.438</v>
      </c>
      <c r="J42" s="109">
        <v>0.29930000000000001</v>
      </c>
      <c r="K42" s="109">
        <v>0.37990000000000002</v>
      </c>
      <c r="L42" s="109">
        <v>0.37940000000000002</v>
      </c>
      <c r="M42" s="109">
        <v>0.38080000000000003</v>
      </c>
      <c r="Q42" s="22">
        <f t="shared" si="16"/>
        <v>7.8400000000000136E-3</v>
      </c>
      <c r="R42" s="22">
        <f t="shared" si="11"/>
        <v>3.4440000000000026E-2</v>
      </c>
      <c r="S42" s="22">
        <f t="shared" si="12"/>
        <v>-4.1759999999999964E-2</v>
      </c>
      <c r="T42" s="22">
        <f t="shared" si="13"/>
        <v>9.6940000000000026E-2</v>
      </c>
      <c r="U42" s="22">
        <f t="shared" si="13"/>
        <v>1.6340000000000021E-2</v>
      </c>
      <c r="V42" s="22">
        <f t="shared" si="13"/>
        <v>1.6840000000000022E-2</v>
      </c>
      <c r="W42" s="22">
        <f t="shared" si="13"/>
        <v>1.5440000000000009E-2</v>
      </c>
      <c r="X42" s="22">
        <f t="shared" ref="X42:X55" si="24">$F40-N42</f>
        <v>0.65532000000000001</v>
      </c>
      <c r="Y42" s="22">
        <f t="shared" ref="Y42:Y55" si="25">$F40-O42</f>
        <v>0.65532000000000001</v>
      </c>
      <c r="Z42" s="21"/>
      <c r="AA42" s="21"/>
      <c r="AB42" s="22">
        <f t="shared" si="17"/>
        <v>7.8400000000000136E-3</v>
      </c>
      <c r="AC42" s="22">
        <f t="shared" si="17"/>
        <v>3.4440000000000026E-2</v>
      </c>
      <c r="AD42" s="22">
        <f t="shared" si="17"/>
        <v>4.1759999999999964E-2</v>
      </c>
      <c r="AE42" s="22">
        <f t="shared" si="17"/>
        <v>9.6940000000000026E-2</v>
      </c>
      <c r="AF42" s="22">
        <f t="shared" si="19"/>
        <v>1.6340000000000021E-2</v>
      </c>
      <c r="AG42" s="22">
        <f t="shared" si="20"/>
        <v>1.6840000000000022E-2</v>
      </c>
      <c r="AH42" s="22">
        <f t="shared" si="21"/>
        <v>1.5440000000000009E-2</v>
      </c>
      <c r="AI42" s="22">
        <f t="shared" si="22"/>
        <v>0.65532000000000001</v>
      </c>
      <c r="AJ42" s="22">
        <f t="shared" si="23"/>
        <v>0.65532000000000001</v>
      </c>
      <c r="AK42" s="23"/>
      <c r="AL42" s="21"/>
      <c r="AM42" s="21"/>
    </row>
    <row r="43" spans="1:39" ht="14.45" customHeight="1" x14ac:dyDescent="0.25">
      <c r="A43" s="77">
        <v>0</v>
      </c>
      <c r="B43" s="109">
        <v>38</v>
      </c>
      <c r="C43" s="110">
        <v>2045830.7021590043</v>
      </c>
      <c r="D43" s="110">
        <v>646776.14295148582</v>
      </c>
      <c r="E43" s="105"/>
      <c r="F43" s="106">
        <v>0.71628000000000003</v>
      </c>
      <c r="G43" s="109">
        <v>0.71760000000000002</v>
      </c>
      <c r="H43" s="109">
        <v>0.69310000000000005</v>
      </c>
      <c r="I43" s="109">
        <v>0.76180000000000003</v>
      </c>
      <c r="J43" s="109">
        <v>0.63819999999999999</v>
      </c>
      <c r="K43" s="109">
        <v>0.69330000000000003</v>
      </c>
      <c r="L43" s="109">
        <v>0.69259999999999999</v>
      </c>
      <c r="M43" s="109">
        <v>0.69450000000000001</v>
      </c>
      <c r="Q43" s="22">
        <f t="shared" si="16"/>
        <v>-1.3199999999999878E-3</v>
      </c>
      <c r="R43" s="22">
        <f t="shared" si="11"/>
        <v>2.3179999999999978E-2</v>
      </c>
      <c r="S43" s="22">
        <f t="shared" si="12"/>
        <v>-4.5520000000000005E-2</v>
      </c>
      <c r="T43" s="22">
        <f t="shared" si="13"/>
        <v>7.8080000000000038E-2</v>
      </c>
      <c r="U43" s="22">
        <f t="shared" si="13"/>
        <v>2.298E-2</v>
      </c>
      <c r="V43" s="22">
        <f t="shared" si="13"/>
        <v>2.3680000000000034E-2</v>
      </c>
      <c r="W43" s="22">
        <f t="shared" si="13"/>
        <v>2.1780000000000022E-2</v>
      </c>
      <c r="X43" s="22">
        <f t="shared" si="24"/>
        <v>0.53339999999999999</v>
      </c>
      <c r="Y43" s="22">
        <f t="shared" si="25"/>
        <v>0.53339999999999999</v>
      </c>
      <c r="Z43" s="21"/>
      <c r="AA43" s="21"/>
      <c r="AB43" s="22">
        <f t="shared" si="17"/>
        <v>1.3199999999999878E-3</v>
      </c>
      <c r="AC43" s="22">
        <f t="shared" si="17"/>
        <v>2.3179999999999978E-2</v>
      </c>
      <c r="AD43" s="22">
        <f t="shared" si="17"/>
        <v>4.5520000000000005E-2</v>
      </c>
      <c r="AE43" s="22">
        <f t="shared" si="17"/>
        <v>7.8080000000000038E-2</v>
      </c>
      <c r="AF43" s="22">
        <f t="shared" si="19"/>
        <v>2.298E-2</v>
      </c>
      <c r="AG43" s="22">
        <f t="shared" si="20"/>
        <v>2.3680000000000034E-2</v>
      </c>
      <c r="AH43" s="22">
        <f t="shared" si="21"/>
        <v>2.1780000000000022E-2</v>
      </c>
      <c r="AI43" s="22">
        <f t="shared" si="22"/>
        <v>0.53339999999999999</v>
      </c>
      <c r="AJ43" s="22">
        <f t="shared" si="23"/>
        <v>0.53339999999999999</v>
      </c>
      <c r="AK43" s="23"/>
      <c r="AL43" s="21"/>
      <c r="AM43" s="21"/>
    </row>
    <row r="44" spans="1:39" ht="14.45" customHeight="1" x14ac:dyDescent="0.25">
      <c r="A44" s="77">
        <v>0</v>
      </c>
      <c r="B44" s="109">
        <v>39</v>
      </c>
      <c r="C44" s="110">
        <v>2045755.8647701293</v>
      </c>
      <c r="D44" s="110">
        <v>646775.71958343918</v>
      </c>
      <c r="E44" s="105"/>
      <c r="F44" s="106">
        <v>0.68580000000000008</v>
      </c>
      <c r="G44" s="109">
        <v>0.70179999999999998</v>
      </c>
      <c r="H44" s="109">
        <v>0.68089999999999995</v>
      </c>
      <c r="I44" s="109">
        <v>0.74139999999999995</v>
      </c>
      <c r="J44" s="109">
        <v>0.63590000000000002</v>
      </c>
      <c r="K44" s="109">
        <v>0.68030000000000002</v>
      </c>
      <c r="L44" s="109">
        <v>0.67969999999999997</v>
      </c>
      <c r="M44" s="109">
        <v>0.68120000000000003</v>
      </c>
      <c r="Q44" s="22">
        <f t="shared" si="16"/>
        <v>-1.5999999999999903E-2</v>
      </c>
      <c r="R44" s="22">
        <f t="shared" si="11"/>
        <v>4.9000000000001265E-3</v>
      </c>
      <c r="S44" s="22">
        <f t="shared" si="12"/>
        <v>-5.5599999999999872E-2</v>
      </c>
      <c r="T44" s="22">
        <f t="shared" si="13"/>
        <v>4.9900000000000055E-2</v>
      </c>
      <c r="U44" s="22">
        <f t="shared" si="13"/>
        <v>5.5000000000000604E-3</v>
      </c>
      <c r="V44" s="22">
        <f t="shared" si="13"/>
        <v>6.1000000000001053E-3</v>
      </c>
      <c r="W44" s="22">
        <f t="shared" si="13"/>
        <v>4.6000000000000485E-3</v>
      </c>
      <c r="X44" s="22">
        <f t="shared" si="24"/>
        <v>0.39624000000000004</v>
      </c>
      <c r="Y44" s="22">
        <f t="shared" si="25"/>
        <v>0.39624000000000004</v>
      </c>
      <c r="Z44" s="21"/>
      <c r="AA44" s="21"/>
      <c r="AB44" s="22">
        <f t="shared" si="17"/>
        <v>1.5999999999999903E-2</v>
      </c>
      <c r="AC44" s="22">
        <f t="shared" si="17"/>
        <v>4.9000000000001265E-3</v>
      </c>
      <c r="AD44" s="22">
        <f t="shared" si="17"/>
        <v>5.5599999999999872E-2</v>
      </c>
      <c r="AE44" s="22">
        <f t="shared" si="17"/>
        <v>4.9900000000000055E-2</v>
      </c>
      <c r="AF44" s="22">
        <f t="shared" si="19"/>
        <v>5.5000000000000604E-3</v>
      </c>
      <c r="AG44" s="22">
        <f t="shared" si="20"/>
        <v>6.1000000000001053E-3</v>
      </c>
      <c r="AH44" s="22">
        <f t="shared" si="21"/>
        <v>4.6000000000000485E-3</v>
      </c>
      <c r="AI44" s="22">
        <f t="shared" si="22"/>
        <v>0.39624000000000004</v>
      </c>
      <c r="AJ44" s="22">
        <f t="shared" si="23"/>
        <v>0.39624000000000004</v>
      </c>
      <c r="AK44" s="23"/>
      <c r="AL44" s="21"/>
      <c r="AM44" s="21"/>
    </row>
    <row r="45" spans="1:39" ht="14.45" customHeight="1" x14ac:dyDescent="0.25">
      <c r="A45" s="77">
        <v>0</v>
      </c>
      <c r="B45" s="109">
        <v>40</v>
      </c>
      <c r="C45" s="110">
        <v>2045754.2599949201</v>
      </c>
      <c r="D45" s="110">
        <v>646780.4674625349</v>
      </c>
      <c r="E45" s="105"/>
      <c r="F45" s="106">
        <v>0.74676000000000009</v>
      </c>
      <c r="G45" s="109">
        <v>0.73760000000000003</v>
      </c>
      <c r="H45" s="109">
        <v>0.71689999999999998</v>
      </c>
      <c r="I45" s="109">
        <v>0.7772</v>
      </c>
      <c r="J45" s="109">
        <v>0.67279999999999995</v>
      </c>
      <c r="K45" s="109">
        <v>0.71619999999999995</v>
      </c>
      <c r="L45" s="109">
        <v>0.7157</v>
      </c>
      <c r="M45" s="109">
        <v>0.71719999999999995</v>
      </c>
      <c r="Q45" s="22">
        <f t="shared" si="16"/>
        <v>9.160000000000057E-3</v>
      </c>
      <c r="R45" s="22">
        <f t="shared" si="11"/>
        <v>2.9860000000000109E-2</v>
      </c>
      <c r="S45" s="22">
        <f t="shared" si="12"/>
        <v>-3.0439999999999912E-2</v>
      </c>
      <c r="T45" s="22">
        <f t="shared" si="13"/>
        <v>7.3960000000000137E-2</v>
      </c>
      <c r="U45" s="22">
        <f t="shared" si="13"/>
        <v>3.0560000000000143E-2</v>
      </c>
      <c r="V45" s="22">
        <f t="shared" si="13"/>
        <v>3.1060000000000088E-2</v>
      </c>
      <c r="W45" s="22">
        <f t="shared" si="13"/>
        <v>2.9560000000000142E-2</v>
      </c>
      <c r="X45" s="22">
        <f t="shared" si="24"/>
        <v>0.71628000000000003</v>
      </c>
      <c r="Y45" s="22">
        <f t="shared" si="25"/>
        <v>0.71628000000000003</v>
      </c>
      <c r="Z45" s="21"/>
      <c r="AA45" s="21"/>
      <c r="AB45" s="22">
        <f t="shared" si="17"/>
        <v>9.160000000000057E-3</v>
      </c>
      <c r="AC45" s="22">
        <f t="shared" si="17"/>
        <v>2.9860000000000109E-2</v>
      </c>
      <c r="AD45" s="22">
        <f t="shared" si="17"/>
        <v>3.0439999999999912E-2</v>
      </c>
      <c r="AE45" s="22">
        <f t="shared" si="17"/>
        <v>7.3960000000000137E-2</v>
      </c>
      <c r="AF45" s="22">
        <f t="shared" si="19"/>
        <v>3.0560000000000143E-2</v>
      </c>
      <c r="AG45" s="22">
        <f t="shared" si="20"/>
        <v>3.1060000000000088E-2</v>
      </c>
      <c r="AH45" s="22">
        <f t="shared" si="21"/>
        <v>2.9560000000000142E-2</v>
      </c>
      <c r="AI45" s="22">
        <f t="shared" si="22"/>
        <v>0.71628000000000003</v>
      </c>
      <c r="AJ45" s="22">
        <f t="shared" si="23"/>
        <v>0.71628000000000003</v>
      </c>
      <c r="AK45" s="23"/>
      <c r="AL45" s="21"/>
      <c r="AM45" s="21"/>
    </row>
    <row r="46" spans="1:39" ht="14.45" customHeight="1" x14ac:dyDescent="0.25">
      <c r="A46" s="77">
        <v>0</v>
      </c>
      <c r="B46" s="109">
        <v>41</v>
      </c>
      <c r="C46" s="110">
        <v>2045752.4787401573</v>
      </c>
      <c r="D46" s="110">
        <v>646785.41681483353</v>
      </c>
      <c r="E46" s="105"/>
      <c r="F46" s="106">
        <v>0.62483999999999995</v>
      </c>
      <c r="G46" s="109">
        <v>0.67920000000000003</v>
      </c>
      <c r="H46" s="109">
        <v>0.65859999999999996</v>
      </c>
      <c r="I46" s="109">
        <v>0.71850000000000003</v>
      </c>
      <c r="J46" s="109">
        <v>0.61550000000000005</v>
      </c>
      <c r="K46" s="109">
        <v>0.65780000000000005</v>
      </c>
      <c r="L46" s="109">
        <v>0.65739999999999998</v>
      </c>
      <c r="M46" s="109">
        <v>0.65890000000000004</v>
      </c>
      <c r="Q46" s="22">
        <f t="shared" si="16"/>
        <v>-5.4360000000000075E-2</v>
      </c>
      <c r="R46" s="22">
        <f t="shared" si="11"/>
        <v>-3.3760000000000012E-2</v>
      </c>
      <c r="S46" s="22">
        <f t="shared" si="12"/>
        <v>-9.3660000000000077E-2</v>
      </c>
      <c r="T46" s="22">
        <f t="shared" si="13"/>
        <v>9.3399999999999039E-3</v>
      </c>
      <c r="U46" s="22">
        <f t="shared" si="13"/>
        <v>-3.29600000000001E-2</v>
      </c>
      <c r="V46" s="22">
        <f t="shared" si="13"/>
        <v>-3.2560000000000033E-2</v>
      </c>
      <c r="W46" s="22">
        <f t="shared" si="13"/>
        <v>-3.406000000000009E-2</v>
      </c>
      <c r="X46" s="22">
        <f t="shared" si="24"/>
        <v>0.68580000000000008</v>
      </c>
      <c r="Y46" s="22">
        <f t="shared" si="25"/>
        <v>0.68580000000000008</v>
      </c>
      <c r="Z46" s="21"/>
      <c r="AA46" s="21"/>
      <c r="AB46" s="22">
        <f t="shared" si="17"/>
        <v>5.4360000000000075E-2</v>
      </c>
      <c r="AC46" s="22">
        <f t="shared" si="17"/>
        <v>3.3760000000000012E-2</v>
      </c>
      <c r="AD46" s="22">
        <f t="shared" si="17"/>
        <v>9.3660000000000077E-2</v>
      </c>
      <c r="AE46" s="22">
        <f t="shared" si="17"/>
        <v>9.3399999999999039E-3</v>
      </c>
      <c r="AF46" s="22">
        <f t="shared" si="19"/>
        <v>3.29600000000001E-2</v>
      </c>
      <c r="AG46" s="22">
        <f t="shared" si="20"/>
        <v>3.2560000000000033E-2</v>
      </c>
      <c r="AH46" s="22">
        <f t="shared" si="21"/>
        <v>3.406000000000009E-2</v>
      </c>
      <c r="AI46" s="22">
        <f t="shared" si="22"/>
        <v>0.68580000000000008</v>
      </c>
      <c r="AJ46" s="22">
        <f t="shared" si="23"/>
        <v>0.68580000000000008</v>
      </c>
      <c r="AK46" s="23"/>
      <c r="AL46" s="21"/>
      <c r="AM46" s="21"/>
    </row>
    <row r="47" spans="1:39" ht="14.45" customHeight="1" x14ac:dyDescent="0.25">
      <c r="A47" s="77">
        <v>0</v>
      </c>
      <c r="B47" s="109">
        <v>42</v>
      </c>
      <c r="C47" s="110">
        <v>2045746.818897638</v>
      </c>
      <c r="D47" s="110">
        <v>646787.04627889267</v>
      </c>
      <c r="E47" s="105"/>
      <c r="F47" s="107">
        <v>0.68580000000000008</v>
      </c>
      <c r="G47" s="109">
        <v>0.68120000000000003</v>
      </c>
      <c r="H47" s="109">
        <v>0.66069999999999995</v>
      </c>
      <c r="I47" s="109">
        <v>0.72089999999999999</v>
      </c>
      <c r="J47" s="109">
        <v>0.61890000000000001</v>
      </c>
      <c r="K47" s="109">
        <v>0.65990000000000004</v>
      </c>
      <c r="L47" s="109">
        <v>0.65949999999999998</v>
      </c>
      <c r="M47" s="109">
        <v>0.66100000000000003</v>
      </c>
      <c r="Q47" s="22">
        <f t="shared" si="16"/>
        <v>4.6000000000000485E-3</v>
      </c>
      <c r="R47" s="22">
        <f t="shared" si="11"/>
        <v>2.5100000000000122E-2</v>
      </c>
      <c r="S47" s="22">
        <f t="shared" si="12"/>
        <v>-3.5099999999999909E-2</v>
      </c>
      <c r="T47" s="22">
        <f t="shared" si="13"/>
        <v>6.6900000000000071E-2</v>
      </c>
      <c r="U47" s="22">
        <f t="shared" si="13"/>
        <v>2.5900000000000034E-2</v>
      </c>
      <c r="V47" s="22">
        <f t="shared" si="13"/>
        <v>2.6300000000000101E-2</v>
      </c>
      <c r="W47" s="22">
        <f t="shared" si="13"/>
        <v>2.4800000000000044E-2</v>
      </c>
      <c r="X47" s="22">
        <f t="shared" si="24"/>
        <v>0.74676000000000009</v>
      </c>
      <c r="Y47" s="22">
        <f t="shared" si="25"/>
        <v>0.74676000000000009</v>
      </c>
      <c r="Z47" s="21"/>
      <c r="AA47" s="21"/>
      <c r="AB47" s="22">
        <f t="shared" si="17"/>
        <v>4.6000000000000485E-3</v>
      </c>
      <c r="AC47" s="22">
        <f t="shared" si="17"/>
        <v>2.5100000000000122E-2</v>
      </c>
      <c r="AD47" s="22">
        <f t="shared" si="17"/>
        <v>3.5099999999999909E-2</v>
      </c>
      <c r="AE47" s="22">
        <f t="shared" si="17"/>
        <v>6.6900000000000071E-2</v>
      </c>
      <c r="AF47" s="22">
        <f t="shared" si="19"/>
        <v>2.5900000000000034E-2</v>
      </c>
      <c r="AG47" s="22">
        <f t="shared" si="20"/>
        <v>2.6300000000000101E-2</v>
      </c>
      <c r="AH47" s="22">
        <f t="shared" si="21"/>
        <v>2.4800000000000044E-2</v>
      </c>
      <c r="AI47" s="22">
        <f t="shared" si="22"/>
        <v>0.74676000000000009</v>
      </c>
      <c r="AJ47" s="22">
        <f t="shared" si="23"/>
        <v>0.74676000000000009</v>
      </c>
      <c r="AK47" s="23"/>
      <c r="AL47" s="21"/>
      <c r="AM47" s="21"/>
    </row>
    <row r="48" spans="1:39" ht="14.45" customHeight="1" x14ac:dyDescent="0.25">
      <c r="A48" s="77">
        <v>0</v>
      </c>
      <c r="B48" s="109">
        <v>43</v>
      </c>
      <c r="C48" s="110">
        <v>2045742.2795021592</v>
      </c>
      <c r="D48" s="110">
        <v>646784.19090678182</v>
      </c>
      <c r="E48" s="105"/>
      <c r="F48" s="106">
        <v>0.51816000000000006</v>
      </c>
      <c r="G48" s="109">
        <v>0.54659999999999997</v>
      </c>
      <c r="H48" s="109">
        <v>0.52569999999999995</v>
      </c>
      <c r="I48" s="109">
        <v>0.58650000000000002</v>
      </c>
      <c r="J48" s="109">
        <v>0.48399999999999999</v>
      </c>
      <c r="K48" s="109">
        <v>0.52480000000000004</v>
      </c>
      <c r="L48" s="109">
        <v>0.52459999999999996</v>
      </c>
      <c r="M48" s="109">
        <v>0.52610000000000001</v>
      </c>
      <c r="Q48" s="22">
        <f t="shared" si="16"/>
        <v>-2.843999999999991E-2</v>
      </c>
      <c r="R48" s="22">
        <f t="shared" si="11"/>
        <v>-7.5399999999998801E-3</v>
      </c>
      <c r="S48" s="22">
        <f t="shared" si="12"/>
        <v>-6.8339999999999956E-2</v>
      </c>
      <c r="T48" s="22">
        <f t="shared" si="13"/>
        <v>3.4160000000000079E-2</v>
      </c>
      <c r="U48" s="22">
        <f t="shared" si="13"/>
        <v>-6.6399999999999793E-3</v>
      </c>
      <c r="V48" s="22">
        <f t="shared" si="13"/>
        <v>-6.4399999999998903E-3</v>
      </c>
      <c r="W48" s="22">
        <f t="shared" si="13"/>
        <v>-7.9399999999999471E-3</v>
      </c>
      <c r="X48" s="22">
        <f t="shared" si="24"/>
        <v>0.62483999999999995</v>
      </c>
      <c r="Y48" s="22">
        <f t="shared" si="25"/>
        <v>0.62483999999999995</v>
      </c>
      <c r="Z48" s="21"/>
      <c r="AA48" s="21"/>
      <c r="AB48" s="22">
        <f t="shared" si="17"/>
        <v>2.843999999999991E-2</v>
      </c>
      <c r="AC48" s="22">
        <f t="shared" si="17"/>
        <v>7.5399999999998801E-3</v>
      </c>
      <c r="AD48" s="22">
        <f t="shared" si="17"/>
        <v>6.8339999999999956E-2</v>
      </c>
      <c r="AE48" s="22">
        <f t="shared" si="17"/>
        <v>3.4160000000000079E-2</v>
      </c>
      <c r="AF48" s="22">
        <f t="shared" si="19"/>
        <v>6.6399999999999793E-3</v>
      </c>
      <c r="AG48" s="22">
        <f t="shared" si="20"/>
        <v>6.4399999999998903E-3</v>
      </c>
      <c r="AH48" s="22">
        <f t="shared" si="21"/>
        <v>7.9399999999999471E-3</v>
      </c>
      <c r="AI48" s="22">
        <f t="shared" si="22"/>
        <v>0.62483999999999995</v>
      </c>
      <c r="AJ48" s="22">
        <f t="shared" si="23"/>
        <v>0.62483999999999995</v>
      </c>
      <c r="AK48" s="23"/>
      <c r="AL48" s="21"/>
      <c r="AM48" s="21"/>
    </row>
    <row r="49" spans="1:39" ht="14.45" customHeight="1" x14ac:dyDescent="0.25">
      <c r="A49" s="77">
        <v>0</v>
      </c>
      <c r="B49" s="109">
        <v>44</v>
      </c>
      <c r="C49" s="110">
        <v>2045739.0507493014</v>
      </c>
      <c r="D49" s="110">
        <v>646780.29860299721</v>
      </c>
      <c r="E49" s="105"/>
      <c r="F49" s="106">
        <v>0.60960000000000003</v>
      </c>
      <c r="G49" s="109">
        <v>0.56499999999999995</v>
      </c>
      <c r="H49" s="109">
        <v>0.54459999999999997</v>
      </c>
      <c r="I49" s="109">
        <v>0.60399999999999998</v>
      </c>
      <c r="J49" s="109">
        <v>0.504</v>
      </c>
      <c r="K49" s="109">
        <v>0.54369999999999996</v>
      </c>
      <c r="L49" s="109">
        <v>0.54339999999999999</v>
      </c>
      <c r="M49" s="109">
        <v>0.54500000000000004</v>
      </c>
      <c r="Q49" s="22">
        <f t="shared" si="16"/>
        <v>4.4600000000000084E-2</v>
      </c>
      <c r="R49" s="22">
        <f t="shared" si="11"/>
        <v>6.5000000000000058E-2</v>
      </c>
      <c r="S49" s="22">
        <f t="shared" si="12"/>
        <v>5.6000000000000494E-3</v>
      </c>
      <c r="T49" s="22">
        <f t="shared" si="13"/>
        <v>0.10560000000000003</v>
      </c>
      <c r="U49" s="22">
        <f t="shared" si="13"/>
        <v>6.590000000000007E-2</v>
      </c>
      <c r="V49" s="22">
        <f t="shared" si="13"/>
        <v>6.6200000000000037E-2</v>
      </c>
      <c r="W49" s="22">
        <f t="shared" si="13"/>
        <v>6.4599999999999991E-2</v>
      </c>
      <c r="X49" s="22">
        <f t="shared" si="24"/>
        <v>0.68580000000000008</v>
      </c>
      <c r="Y49" s="22">
        <f t="shared" si="25"/>
        <v>0.68580000000000008</v>
      </c>
      <c r="Z49" s="21"/>
      <c r="AA49" s="21"/>
      <c r="AB49" s="22">
        <f t="shared" si="17"/>
        <v>4.4600000000000084E-2</v>
      </c>
      <c r="AC49" s="22">
        <f t="shared" si="17"/>
        <v>6.5000000000000058E-2</v>
      </c>
      <c r="AD49" s="22">
        <f t="shared" si="17"/>
        <v>5.6000000000000494E-3</v>
      </c>
      <c r="AE49" s="22">
        <f t="shared" si="17"/>
        <v>0.10560000000000003</v>
      </c>
      <c r="AF49" s="22">
        <f t="shared" si="19"/>
        <v>6.590000000000007E-2</v>
      </c>
      <c r="AG49" s="22">
        <f t="shared" si="20"/>
        <v>6.6200000000000037E-2</v>
      </c>
      <c r="AH49" s="22">
        <f t="shared" si="21"/>
        <v>6.4599999999999991E-2</v>
      </c>
      <c r="AI49" s="22">
        <f t="shared" si="22"/>
        <v>0.68580000000000008</v>
      </c>
      <c r="AJ49" s="22">
        <f t="shared" si="23"/>
        <v>0.68580000000000008</v>
      </c>
      <c r="AK49" s="23"/>
      <c r="AL49" s="21"/>
      <c r="AM49" s="21"/>
    </row>
    <row r="50" spans="1:39" ht="14.45" customHeight="1" x14ac:dyDescent="0.25">
      <c r="A50" s="77">
        <v>0</v>
      </c>
      <c r="B50" s="109">
        <v>45</v>
      </c>
      <c r="C50" s="110">
        <v>2045740.1992379986</v>
      </c>
      <c r="D50" s="110">
        <v>646774.32877825748</v>
      </c>
      <c r="E50" s="105"/>
      <c r="F50" s="106">
        <v>0.48768000000000006</v>
      </c>
      <c r="G50" s="109">
        <v>0.49259999999999998</v>
      </c>
      <c r="H50" s="109">
        <v>0.47339999999999999</v>
      </c>
      <c r="I50" s="109">
        <v>0.53129999999999999</v>
      </c>
      <c r="J50" s="109">
        <v>0.43209999999999998</v>
      </c>
      <c r="K50" s="109">
        <v>0.47249999999999998</v>
      </c>
      <c r="L50" s="109">
        <v>0.47110000000000002</v>
      </c>
      <c r="M50" s="109">
        <v>0.4738</v>
      </c>
      <c r="Q50" s="22">
        <f t="shared" si="16"/>
        <v>-4.9199999999999244E-3</v>
      </c>
      <c r="R50" s="22">
        <f t="shared" si="11"/>
        <v>1.428000000000007E-2</v>
      </c>
      <c r="S50" s="22">
        <f t="shared" si="12"/>
        <v>-4.3619999999999937E-2</v>
      </c>
      <c r="T50" s="22">
        <f t="shared" si="13"/>
        <v>5.5580000000000074E-2</v>
      </c>
      <c r="U50" s="22">
        <f t="shared" si="13"/>
        <v>1.5180000000000082E-2</v>
      </c>
      <c r="V50" s="22">
        <f t="shared" si="13"/>
        <v>1.6580000000000039E-2</v>
      </c>
      <c r="W50" s="22">
        <f t="shared" si="13"/>
        <v>1.3880000000000059E-2</v>
      </c>
      <c r="X50" s="22">
        <f t="shared" si="24"/>
        <v>0.51816000000000006</v>
      </c>
      <c r="Y50" s="22">
        <f t="shared" si="25"/>
        <v>0.51816000000000006</v>
      </c>
      <c r="Z50" s="21"/>
      <c r="AA50" s="21"/>
      <c r="AB50" s="22">
        <f t="shared" si="17"/>
        <v>4.9199999999999244E-3</v>
      </c>
      <c r="AC50" s="22">
        <f t="shared" si="17"/>
        <v>1.428000000000007E-2</v>
      </c>
      <c r="AD50" s="22">
        <f t="shared" si="17"/>
        <v>4.3619999999999937E-2</v>
      </c>
      <c r="AE50" s="22">
        <f t="shared" si="17"/>
        <v>5.5580000000000074E-2</v>
      </c>
      <c r="AF50" s="22">
        <f t="shared" si="19"/>
        <v>1.5180000000000082E-2</v>
      </c>
      <c r="AG50" s="22">
        <f t="shared" si="20"/>
        <v>1.6580000000000039E-2</v>
      </c>
      <c r="AH50" s="22">
        <f t="shared" si="21"/>
        <v>1.3880000000000059E-2</v>
      </c>
      <c r="AI50" s="22">
        <f t="shared" si="22"/>
        <v>0.51816000000000006</v>
      </c>
      <c r="AJ50" s="22">
        <f t="shared" si="23"/>
        <v>0.51816000000000006</v>
      </c>
      <c r="AK50" s="23"/>
      <c r="AL50" s="21"/>
      <c r="AM50" s="21"/>
    </row>
    <row r="51" spans="1:39" ht="14.45" customHeight="1" x14ac:dyDescent="0.25">
      <c r="A51" s="77">
        <v>0</v>
      </c>
      <c r="B51" s="109">
        <v>46</v>
      </c>
      <c r="C51" s="110">
        <v>2046478.9441706883</v>
      </c>
      <c r="D51" s="110">
        <v>646993.7971043943</v>
      </c>
      <c r="E51" s="105"/>
      <c r="F51" s="106">
        <v>0.39624000000000004</v>
      </c>
      <c r="G51" s="109">
        <v>0.33629999999999999</v>
      </c>
      <c r="H51" s="109">
        <v>0.32640000000000002</v>
      </c>
      <c r="I51" s="109">
        <v>0.35970000000000002</v>
      </c>
      <c r="J51" s="109">
        <v>0.29449999999999998</v>
      </c>
      <c r="K51" s="109">
        <v>0.35580000000000001</v>
      </c>
      <c r="L51" s="109">
        <v>0.35510000000000003</v>
      </c>
      <c r="M51" s="109">
        <v>0.35499999999999998</v>
      </c>
      <c r="Q51" s="22">
        <f t="shared" si="16"/>
        <v>5.9940000000000049E-2</v>
      </c>
      <c r="R51" s="22">
        <f t="shared" si="11"/>
        <v>6.9840000000000013E-2</v>
      </c>
      <c r="S51" s="22">
        <f t="shared" si="12"/>
        <v>3.6540000000000017E-2</v>
      </c>
      <c r="T51" s="22">
        <f t="shared" si="13"/>
        <v>0.10174000000000005</v>
      </c>
      <c r="U51" s="22">
        <f t="shared" si="13"/>
        <v>4.0440000000000031E-2</v>
      </c>
      <c r="V51" s="22">
        <f t="shared" si="13"/>
        <v>4.114000000000001E-2</v>
      </c>
      <c r="W51" s="22">
        <f t="shared" si="13"/>
        <v>4.1240000000000054E-2</v>
      </c>
      <c r="X51" s="22">
        <f t="shared" si="24"/>
        <v>0.60960000000000003</v>
      </c>
      <c r="Y51" s="22">
        <f t="shared" si="25"/>
        <v>0.60960000000000003</v>
      </c>
      <c r="Z51" s="21"/>
      <c r="AA51" s="21"/>
      <c r="AB51" s="22">
        <f t="shared" si="17"/>
        <v>5.9940000000000049E-2</v>
      </c>
      <c r="AC51" s="22">
        <f t="shared" si="17"/>
        <v>6.9840000000000013E-2</v>
      </c>
      <c r="AD51" s="22">
        <f t="shared" si="17"/>
        <v>3.6540000000000017E-2</v>
      </c>
      <c r="AE51" s="22">
        <f t="shared" si="17"/>
        <v>0.10174000000000005</v>
      </c>
      <c r="AF51" s="22">
        <f t="shared" si="19"/>
        <v>4.0440000000000031E-2</v>
      </c>
      <c r="AG51" s="22">
        <f t="shared" si="20"/>
        <v>4.114000000000001E-2</v>
      </c>
      <c r="AH51" s="22">
        <f t="shared" si="21"/>
        <v>4.1240000000000054E-2</v>
      </c>
      <c r="AI51" s="22">
        <f t="shared" si="22"/>
        <v>0.60960000000000003</v>
      </c>
      <c r="AJ51" s="22">
        <f t="shared" si="23"/>
        <v>0.60960000000000003</v>
      </c>
      <c r="AK51" s="23"/>
      <c r="AL51" s="21"/>
      <c r="AM51" s="21"/>
    </row>
    <row r="52" spans="1:39" ht="14.25" customHeight="1" x14ac:dyDescent="0.25">
      <c r="A52" s="77">
        <v>0</v>
      </c>
      <c r="B52" s="109">
        <v>47</v>
      </c>
      <c r="C52" s="110">
        <v>2046484.3089662178</v>
      </c>
      <c r="D52" s="110">
        <v>646997.878994158</v>
      </c>
      <c r="E52" s="105"/>
      <c r="F52" s="106">
        <v>0.51816000000000006</v>
      </c>
      <c r="G52" s="109">
        <v>0.3473</v>
      </c>
      <c r="H52" s="109">
        <v>0.34160000000000001</v>
      </c>
      <c r="I52" s="109">
        <v>0.35980000000000001</v>
      </c>
      <c r="J52" s="109">
        <v>0.32779999999999998</v>
      </c>
      <c r="K52" s="109">
        <v>0.35670000000000002</v>
      </c>
      <c r="L52" s="109">
        <v>0.35539999999999999</v>
      </c>
      <c r="M52" s="109">
        <v>0.3553</v>
      </c>
      <c r="Q52" s="22">
        <f t="shared" si="16"/>
        <v>0.17086000000000007</v>
      </c>
      <c r="R52" s="22">
        <f t="shared" si="11"/>
        <v>0.17656000000000005</v>
      </c>
      <c r="S52" s="22">
        <f t="shared" si="12"/>
        <v>0.15836000000000006</v>
      </c>
      <c r="T52" s="22">
        <f t="shared" si="13"/>
        <v>0.19036000000000008</v>
      </c>
      <c r="U52" s="22">
        <f t="shared" si="13"/>
        <v>0.16146000000000005</v>
      </c>
      <c r="V52" s="22">
        <f t="shared" si="13"/>
        <v>0.16276000000000007</v>
      </c>
      <c r="W52" s="22">
        <f t="shared" si="13"/>
        <v>0.16286000000000006</v>
      </c>
      <c r="X52" s="22">
        <f t="shared" si="24"/>
        <v>0.48768000000000006</v>
      </c>
      <c r="Y52" s="22">
        <f t="shared" si="25"/>
        <v>0.48768000000000006</v>
      </c>
      <c r="Z52" s="21"/>
      <c r="AA52" s="21"/>
      <c r="AB52" s="22">
        <f t="shared" si="17"/>
        <v>0.17086000000000007</v>
      </c>
      <c r="AC52" s="22">
        <f t="shared" si="17"/>
        <v>0.17656000000000005</v>
      </c>
      <c r="AD52" s="22">
        <f t="shared" si="17"/>
        <v>0.15836000000000006</v>
      </c>
      <c r="AE52" s="22">
        <f t="shared" si="17"/>
        <v>0.19036000000000008</v>
      </c>
      <c r="AF52" s="22">
        <f t="shared" si="19"/>
        <v>0.16146000000000005</v>
      </c>
      <c r="AG52" s="22">
        <f t="shared" si="20"/>
        <v>0.16276000000000007</v>
      </c>
      <c r="AH52" s="22">
        <f t="shared" si="21"/>
        <v>0.16286000000000006</v>
      </c>
      <c r="AI52" s="22">
        <f t="shared" si="22"/>
        <v>0.48768000000000006</v>
      </c>
      <c r="AJ52" s="22">
        <f t="shared" si="23"/>
        <v>0.48768000000000006</v>
      </c>
      <c r="AK52" s="23"/>
      <c r="AL52" s="21"/>
      <c r="AM52" s="21"/>
    </row>
    <row r="53" spans="1:39" ht="14.45" customHeight="1" x14ac:dyDescent="0.25">
      <c r="A53" s="77">
        <v>0</v>
      </c>
      <c r="B53" s="109">
        <v>48</v>
      </c>
      <c r="C53" s="110">
        <v>2046497.1721615444</v>
      </c>
      <c r="D53" s="110">
        <v>646996.62931165856</v>
      </c>
      <c r="E53" s="105"/>
      <c r="F53" s="106">
        <v>0.47244000000000003</v>
      </c>
      <c r="G53" s="109">
        <v>0.38229999999999997</v>
      </c>
      <c r="H53" s="109">
        <v>0.3705</v>
      </c>
      <c r="I53" s="109">
        <v>0.41120000000000001</v>
      </c>
      <c r="J53" s="109">
        <v>0.34310000000000002</v>
      </c>
      <c r="K53" s="109">
        <v>0.41470000000000001</v>
      </c>
      <c r="L53" s="109">
        <v>0.4158</v>
      </c>
      <c r="M53" s="109">
        <v>0.41560000000000002</v>
      </c>
      <c r="Q53" s="22">
        <f t="shared" si="16"/>
        <v>9.0140000000000053E-2</v>
      </c>
      <c r="R53" s="22">
        <f t="shared" si="11"/>
        <v>0.10194000000000003</v>
      </c>
      <c r="S53" s="22">
        <f t="shared" si="12"/>
        <v>6.1240000000000017E-2</v>
      </c>
      <c r="T53" s="22">
        <f t="shared" si="13"/>
        <v>0.12934000000000001</v>
      </c>
      <c r="U53" s="22">
        <f t="shared" si="13"/>
        <v>5.7740000000000014E-2</v>
      </c>
      <c r="V53" s="22">
        <f t="shared" si="13"/>
        <v>5.6640000000000024E-2</v>
      </c>
      <c r="W53" s="22">
        <f t="shared" si="13"/>
        <v>5.6840000000000002E-2</v>
      </c>
      <c r="X53" s="22">
        <f t="shared" si="24"/>
        <v>0.39624000000000004</v>
      </c>
      <c r="Y53" s="22">
        <f t="shared" si="25"/>
        <v>0.39624000000000004</v>
      </c>
      <c r="Z53" s="21"/>
      <c r="AA53" s="21"/>
      <c r="AB53" s="22">
        <f t="shared" si="17"/>
        <v>9.0140000000000053E-2</v>
      </c>
      <c r="AC53" s="22">
        <f t="shared" si="17"/>
        <v>0.10194000000000003</v>
      </c>
      <c r="AD53" s="22">
        <f t="shared" si="17"/>
        <v>6.1240000000000017E-2</v>
      </c>
      <c r="AE53" s="22">
        <f t="shared" si="17"/>
        <v>0.12934000000000001</v>
      </c>
      <c r="AF53" s="22">
        <f t="shared" si="19"/>
        <v>5.7740000000000014E-2</v>
      </c>
      <c r="AG53" s="22">
        <f t="shared" si="20"/>
        <v>5.6640000000000024E-2</v>
      </c>
      <c r="AH53" s="22">
        <f t="shared" si="21"/>
        <v>5.6840000000000002E-2</v>
      </c>
      <c r="AI53" s="22">
        <f t="shared" si="22"/>
        <v>0.39624000000000004</v>
      </c>
      <c r="AJ53" s="22">
        <f t="shared" si="23"/>
        <v>0.39624000000000004</v>
      </c>
      <c r="AK53" s="23"/>
      <c r="AL53" s="21"/>
      <c r="AM53" s="21"/>
    </row>
    <row r="54" spans="1:39" ht="14.45" customHeight="1" x14ac:dyDescent="0.25">
      <c r="A54" s="77">
        <v>0</v>
      </c>
      <c r="B54" s="109">
        <v>49</v>
      </c>
      <c r="C54" s="110">
        <v>2046524.7816103632</v>
      </c>
      <c r="D54" s="110">
        <v>647003.09047498088</v>
      </c>
      <c r="E54" s="105"/>
      <c r="F54" s="106">
        <v>0.57911999999999997</v>
      </c>
      <c r="G54" s="109">
        <v>0.53900000000000003</v>
      </c>
      <c r="H54" s="109">
        <v>0.52890000000000004</v>
      </c>
      <c r="I54" s="109">
        <v>0.56079999999999997</v>
      </c>
      <c r="J54" s="109">
        <v>0.50860000000000005</v>
      </c>
      <c r="K54" s="109">
        <v>0.53549999999999998</v>
      </c>
      <c r="L54" s="109">
        <v>0.58550000000000002</v>
      </c>
      <c r="M54" s="109">
        <v>0.59119999999999995</v>
      </c>
      <c r="Q54" s="22">
        <f t="shared" si="16"/>
        <v>4.0119999999999933E-2</v>
      </c>
      <c r="R54" s="22">
        <f t="shared" si="11"/>
        <v>5.0219999999999931E-2</v>
      </c>
      <c r="S54" s="22">
        <f t="shared" si="12"/>
        <v>1.8320000000000003E-2</v>
      </c>
      <c r="T54" s="22">
        <f t="shared" si="13"/>
        <v>7.0519999999999916E-2</v>
      </c>
      <c r="U54" s="22">
        <f t="shared" si="13"/>
        <v>4.3619999999999992E-2</v>
      </c>
      <c r="V54" s="22">
        <f t="shared" si="13"/>
        <v>-6.3800000000000523E-3</v>
      </c>
      <c r="W54" s="22">
        <f t="shared" si="13"/>
        <v>-1.207999999999998E-2</v>
      </c>
      <c r="X54" s="22">
        <f t="shared" si="24"/>
        <v>0.51816000000000006</v>
      </c>
      <c r="Y54" s="22">
        <f t="shared" si="25"/>
        <v>0.51816000000000006</v>
      </c>
      <c r="Z54" s="21"/>
      <c r="AA54" s="21"/>
      <c r="AB54" s="22">
        <f t="shared" si="17"/>
        <v>4.0119999999999933E-2</v>
      </c>
      <c r="AC54" s="22">
        <f t="shared" si="17"/>
        <v>5.0219999999999931E-2</v>
      </c>
      <c r="AD54" s="22">
        <f t="shared" si="17"/>
        <v>1.8320000000000003E-2</v>
      </c>
      <c r="AE54" s="22">
        <f t="shared" si="17"/>
        <v>7.0519999999999916E-2</v>
      </c>
      <c r="AF54" s="22">
        <f t="shared" si="19"/>
        <v>4.3619999999999992E-2</v>
      </c>
      <c r="AG54" s="22">
        <f t="shared" si="20"/>
        <v>6.3800000000000523E-3</v>
      </c>
      <c r="AH54" s="22">
        <f t="shared" si="21"/>
        <v>1.207999999999998E-2</v>
      </c>
      <c r="AI54" s="22">
        <f t="shared" si="22"/>
        <v>0.51816000000000006</v>
      </c>
      <c r="AJ54" s="22">
        <f t="shared" si="23"/>
        <v>0.51816000000000006</v>
      </c>
      <c r="AK54" s="23"/>
      <c r="AL54" s="21"/>
      <c r="AM54" s="21"/>
    </row>
    <row r="55" spans="1:39" ht="14.45" customHeight="1" x14ac:dyDescent="0.25">
      <c r="A55" s="77">
        <v>0</v>
      </c>
      <c r="B55" s="109">
        <v>50</v>
      </c>
      <c r="C55" s="110">
        <v>2046530.6151892303</v>
      </c>
      <c r="D55" s="110">
        <v>647012.14518669038</v>
      </c>
      <c r="E55" s="105"/>
      <c r="F55" s="106">
        <v>0.65532000000000001</v>
      </c>
      <c r="G55" s="109">
        <v>0.55259999999999998</v>
      </c>
      <c r="H55" s="109">
        <v>0.54169999999999996</v>
      </c>
      <c r="I55" s="109">
        <v>0.57569999999999999</v>
      </c>
      <c r="J55" s="109">
        <v>0.52</v>
      </c>
      <c r="K55" s="109">
        <v>0.54820000000000002</v>
      </c>
      <c r="L55" s="109">
        <v>0.60099999999999998</v>
      </c>
      <c r="M55" s="109">
        <v>0.60740000000000005</v>
      </c>
      <c r="Q55" s="22">
        <f t="shared" si="16"/>
        <v>0.10272000000000003</v>
      </c>
      <c r="R55" s="22">
        <f t="shared" si="11"/>
        <v>0.11362000000000005</v>
      </c>
      <c r="S55" s="22">
        <f t="shared" si="12"/>
        <v>7.9620000000000024E-2</v>
      </c>
      <c r="T55" s="22">
        <f t="shared" si="13"/>
        <v>0.13532</v>
      </c>
      <c r="U55" s="22">
        <f t="shared" si="13"/>
        <v>0.10711999999999999</v>
      </c>
      <c r="V55" s="22">
        <f t="shared" si="13"/>
        <v>5.4320000000000035E-2</v>
      </c>
      <c r="W55" s="22">
        <f t="shared" si="13"/>
        <v>4.7919999999999963E-2</v>
      </c>
      <c r="X55" s="22">
        <f t="shared" si="24"/>
        <v>0.47244000000000003</v>
      </c>
      <c r="Y55" s="22">
        <f t="shared" si="25"/>
        <v>0.47244000000000003</v>
      </c>
      <c r="Z55" s="21"/>
      <c r="AA55" s="21"/>
      <c r="AB55" s="22">
        <f t="shared" si="17"/>
        <v>0.10272000000000003</v>
      </c>
      <c r="AC55" s="22">
        <f t="shared" si="17"/>
        <v>0.11362000000000005</v>
      </c>
      <c r="AD55" s="22">
        <f t="shared" si="17"/>
        <v>7.9620000000000024E-2</v>
      </c>
      <c r="AE55" s="22">
        <f t="shared" si="17"/>
        <v>0.13532</v>
      </c>
      <c r="AF55" s="22">
        <f t="shared" si="19"/>
        <v>0.10711999999999999</v>
      </c>
      <c r="AG55" s="22">
        <f t="shared" si="20"/>
        <v>5.4320000000000035E-2</v>
      </c>
      <c r="AH55" s="22">
        <f t="shared" si="21"/>
        <v>4.7919999999999963E-2</v>
      </c>
      <c r="AI55" s="22">
        <f t="shared" si="22"/>
        <v>0.47244000000000003</v>
      </c>
      <c r="AJ55" s="22">
        <f t="shared" si="23"/>
        <v>0.47244000000000003</v>
      </c>
      <c r="AK55" s="23"/>
      <c r="AL55" s="21"/>
      <c r="AM55" s="21"/>
    </row>
    <row r="56" spans="1:39" ht="14.45" customHeight="1" x14ac:dyDescent="0.25">
      <c r="A56" s="77"/>
      <c r="B56" s="102"/>
      <c r="C56" s="102"/>
      <c r="D56" s="102"/>
      <c r="F56" s="101"/>
      <c r="G56" s="100"/>
      <c r="H56" s="109"/>
      <c r="I56" s="109"/>
      <c r="J56" s="109"/>
      <c r="K56" s="109"/>
      <c r="L56" s="109"/>
      <c r="M56" s="109"/>
      <c r="Q56" s="22"/>
      <c r="R56" s="22"/>
      <c r="S56" s="22"/>
      <c r="T56" s="22"/>
      <c r="U56" s="22"/>
      <c r="V56" s="22"/>
      <c r="W56" s="22"/>
      <c r="X56" s="22"/>
      <c r="Y56" s="22"/>
      <c r="Z56" s="21"/>
      <c r="AA56" s="21"/>
      <c r="AB56" s="22"/>
      <c r="AC56" s="22"/>
      <c r="AD56" s="22"/>
      <c r="AE56" s="22"/>
      <c r="AF56" s="22"/>
      <c r="AG56" s="22"/>
      <c r="AH56" s="22"/>
      <c r="AI56" s="22"/>
      <c r="AJ56" s="22"/>
      <c r="AK56" s="23"/>
      <c r="AL56" s="21"/>
      <c r="AM56" s="21"/>
    </row>
    <row r="57" spans="1:39" ht="14.45" customHeight="1" x14ac:dyDescent="0.25">
      <c r="A57" s="77"/>
      <c r="B57" s="102"/>
      <c r="C57" s="102"/>
      <c r="D57" s="102"/>
      <c r="F57" s="101"/>
      <c r="G57" s="100"/>
      <c r="H57" s="109"/>
      <c r="I57" s="109"/>
      <c r="J57" s="109"/>
      <c r="K57" s="109"/>
      <c r="L57" s="109"/>
      <c r="M57" s="109"/>
      <c r="Q57" s="22"/>
      <c r="R57" s="22"/>
      <c r="S57" s="22"/>
      <c r="T57" s="22"/>
      <c r="U57" s="22"/>
      <c r="V57" s="22"/>
      <c r="W57" s="22"/>
      <c r="X57" s="22"/>
      <c r="Y57" s="22"/>
      <c r="Z57" s="21"/>
      <c r="AA57" s="21"/>
      <c r="AB57" s="22"/>
      <c r="AC57" s="22"/>
      <c r="AD57" s="22"/>
      <c r="AE57" s="22"/>
      <c r="AF57" s="22"/>
      <c r="AG57" s="22"/>
      <c r="AH57" s="22"/>
      <c r="AI57" s="22"/>
      <c r="AJ57" s="22"/>
      <c r="AK57" s="23"/>
      <c r="AL57" s="21"/>
      <c r="AM57" s="21"/>
    </row>
    <row r="58" spans="1:39" ht="14.45" customHeight="1" x14ac:dyDescent="0.25">
      <c r="A58" s="77"/>
      <c r="B58" s="73"/>
      <c r="C58" s="77"/>
      <c r="D58" s="77"/>
      <c r="F58" s="80"/>
      <c r="G58" s="89"/>
      <c r="H58" s="109"/>
      <c r="I58" s="109"/>
      <c r="J58" s="109"/>
      <c r="K58" s="109"/>
      <c r="L58" s="109"/>
      <c r="M58" s="109"/>
      <c r="Q58" s="22"/>
      <c r="R58" s="22"/>
      <c r="S58" s="22"/>
      <c r="T58" s="22"/>
      <c r="U58" s="22"/>
      <c r="V58" s="22"/>
      <c r="W58" s="22"/>
      <c r="X58" s="22"/>
      <c r="Y58" s="22"/>
      <c r="Z58" s="21"/>
      <c r="AA58" s="21"/>
      <c r="AB58" s="22"/>
      <c r="AC58" s="22"/>
      <c r="AD58" s="22"/>
      <c r="AE58" s="22"/>
      <c r="AF58" s="22"/>
      <c r="AG58" s="22"/>
      <c r="AH58" s="22"/>
      <c r="AI58" s="22"/>
      <c r="AJ58" s="22"/>
      <c r="AK58" s="23"/>
      <c r="AL58" s="21"/>
      <c r="AM58" s="21"/>
    </row>
    <row r="59" spans="1:39" ht="14.45" customHeight="1" x14ac:dyDescent="0.25">
      <c r="A59" s="77"/>
      <c r="B59" s="73"/>
      <c r="C59" s="77"/>
      <c r="D59" s="77"/>
      <c r="F59" s="80"/>
      <c r="G59" s="89"/>
      <c r="H59" s="109"/>
      <c r="I59" s="109"/>
      <c r="J59" s="109"/>
      <c r="K59" s="109"/>
      <c r="L59" s="109"/>
      <c r="M59" s="109"/>
      <c r="Q59" s="22"/>
      <c r="R59" s="22"/>
      <c r="S59" s="22"/>
      <c r="T59" s="22"/>
      <c r="U59" s="22"/>
      <c r="V59" s="22"/>
      <c r="W59" s="22"/>
      <c r="X59" s="22"/>
      <c r="Y59" s="22"/>
      <c r="Z59" s="21"/>
      <c r="AA59" s="21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1"/>
      <c r="AM59" s="21"/>
    </row>
    <row r="60" spans="1:39" ht="14.45" customHeight="1" x14ac:dyDescent="0.25">
      <c r="A60" s="77"/>
      <c r="B60" s="73"/>
      <c r="C60" s="77"/>
      <c r="D60" s="77"/>
      <c r="F60" s="80"/>
      <c r="G60" s="89"/>
      <c r="H60" s="90"/>
      <c r="I60" s="91"/>
      <c r="J60" s="92"/>
      <c r="K60" s="93"/>
      <c r="L60" s="94"/>
      <c r="M60" s="95"/>
      <c r="Q60" s="22"/>
      <c r="R60" s="22"/>
      <c r="S60" s="22"/>
      <c r="T60" s="22"/>
      <c r="U60" s="22"/>
      <c r="V60" s="22"/>
      <c r="W60" s="22"/>
      <c r="X60" s="22"/>
      <c r="Y60" s="22"/>
      <c r="Z60" s="21"/>
      <c r="AA60" s="21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1"/>
      <c r="AM60" s="21"/>
    </row>
    <row r="61" spans="1:39" ht="14.45" customHeight="1" x14ac:dyDescent="0.25">
      <c r="A61" s="77"/>
      <c r="B61" s="83"/>
      <c r="C61" s="3"/>
      <c r="D61" s="3"/>
      <c r="F61" s="80"/>
      <c r="G61" s="89"/>
      <c r="H61" s="90"/>
      <c r="I61" s="91"/>
      <c r="J61" s="92"/>
      <c r="K61" s="93"/>
      <c r="L61" s="94"/>
      <c r="M61" s="95"/>
      <c r="Q61" s="22"/>
      <c r="R61" s="22"/>
      <c r="S61" s="22"/>
      <c r="T61" s="22"/>
      <c r="U61" s="22"/>
      <c r="V61" s="22"/>
      <c r="W61" s="22"/>
      <c r="X61" s="22"/>
      <c r="Y61" s="22"/>
      <c r="Z61" s="21"/>
      <c r="AA61" s="21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1"/>
      <c r="AM61" s="21"/>
    </row>
    <row r="62" spans="1:39" ht="14.45" customHeight="1" x14ac:dyDescent="0.25">
      <c r="A62" s="77"/>
      <c r="B62" s="73"/>
      <c r="C62" s="77"/>
      <c r="D62" s="77"/>
      <c r="F62" s="80"/>
      <c r="G62" s="21"/>
      <c r="H62" s="21"/>
      <c r="I62" s="21"/>
      <c r="J62" s="21"/>
      <c r="L62" s="21"/>
      <c r="M62" s="54"/>
      <c r="Q62" s="22"/>
      <c r="R62" s="22"/>
      <c r="S62" s="22"/>
      <c r="T62" s="22"/>
      <c r="U62" s="22"/>
      <c r="V62" s="22"/>
      <c r="W62" s="22"/>
      <c r="X62" s="22"/>
      <c r="Y62" s="22"/>
      <c r="Z62" s="21"/>
      <c r="AA62" s="21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1"/>
      <c r="AM62" s="21"/>
    </row>
    <row r="63" spans="1:39" ht="14.45" customHeight="1" x14ac:dyDescent="0.25">
      <c r="A63" s="77"/>
      <c r="B63" s="73"/>
      <c r="C63" s="77"/>
      <c r="D63" s="77"/>
      <c r="F63" s="80"/>
      <c r="G63" s="21"/>
      <c r="H63" s="21"/>
      <c r="I63" s="21"/>
      <c r="J63" s="21"/>
      <c r="L63" s="21"/>
      <c r="M63" s="54"/>
      <c r="Q63" s="22"/>
      <c r="R63" s="22"/>
      <c r="S63" s="22"/>
      <c r="T63" s="22"/>
      <c r="U63" s="22"/>
      <c r="V63" s="22"/>
      <c r="W63" s="22"/>
      <c r="X63" s="22"/>
      <c r="Y63" s="22"/>
      <c r="Z63" s="21"/>
      <c r="AA63" s="21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1"/>
      <c r="AM63" s="21"/>
    </row>
    <row r="64" spans="1:39" ht="14.45" customHeight="1" x14ac:dyDescent="0.25">
      <c r="A64" s="77"/>
      <c r="B64" s="73"/>
      <c r="C64" s="77"/>
      <c r="D64" s="77"/>
      <c r="F64" s="80"/>
      <c r="G64" s="21"/>
      <c r="H64" s="21"/>
      <c r="I64" s="21"/>
      <c r="J64" s="21"/>
      <c r="L64" s="21"/>
      <c r="M64" s="54"/>
      <c r="Q64" s="22"/>
      <c r="R64" s="22"/>
      <c r="S64" s="22"/>
      <c r="T64" s="22"/>
      <c r="U64" s="22"/>
      <c r="V64" s="22"/>
      <c r="W64" s="22"/>
      <c r="X64" s="22"/>
      <c r="Y64" s="22"/>
      <c r="Z64" s="21"/>
      <c r="AA64" s="21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1"/>
      <c r="AM64" s="21"/>
    </row>
    <row r="65" spans="1:39" ht="14.45" customHeight="1" x14ac:dyDescent="0.25">
      <c r="A65" s="77"/>
      <c r="B65" s="73"/>
      <c r="C65" s="77"/>
      <c r="D65" s="77"/>
      <c r="F65" s="80"/>
      <c r="G65" s="21"/>
      <c r="H65" s="21"/>
      <c r="I65" s="21"/>
      <c r="J65" s="21"/>
      <c r="L65" s="21"/>
      <c r="M65" s="54"/>
      <c r="Q65" s="22"/>
      <c r="R65" s="22"/>
      <c r="S65" s="22"/>
      <c r="T65" s="22"/>
      <c r="U65" s="22"/>
      <c r="V65" s="22"/>
      <c r="W65" s="22"/>
      <c r="X65" s="22"/>
      <c r="Y65" s="22"/>
      <c r="Z65" s="21"/>
      <c r="AA65" s="21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1"/>
      <c r="AM65" s="21"/>
    </row>
    <row r="66" spans="1:39" ht="14.45" customHeight="1" x14ac:dyDescent="0.25">
      <c r="A66" s="77"/>
      <c r="B66" s="73"/>
      <c r="C66" s="77"/>
      <c r="D66" s="77"/>
      <c r="F66" s="80"/>
      <c r="G66" s="21"/>
      <c r="H66" s="21"/>
      <c r="I66" s="21"/>
      <c r="J66" s="21"/>
      <c r="L66" s="21"/>
      <c r="M66" s="54"/>
      <c r="Q66" s="22"/>
      <c r="R66" s="22"/>
      <c r="S66" s="22"/>
      <c r="T66" s="22"/>
      <c r="U66" s="22"/>
      <c r="V66" s="22"/>
      <c r="W66" s="22"/>
      <c r="X66" s="22"/>
      <c r="Y66" s="22"/>
      <c r="Z66" s="21"/>
      <c r="AA66" s="21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1"/>
      <c r="AM66" s="21"/>
    </row>
    <row r="67" spans="1:39" ht="14.45" customHeight="1" x14ac:dyDescent="0.25">
      <c r="A67" s="77"/>
      <c r="B67" s="73"/>
      <c r="C67" s="77"/>
      <c r="D67" s="77"/>
      <c r="F67" s="80"/>
      <c r="G67" s="21"/>
      <c r="H67" s="21"/>
      <c r="I67" s="21"/>
      <c r="J67" s="21"/>
      <c r="L67" s="21"/>
      <c r="M67" s="54"/>
      <c r="Q67" s="22"/>
      <c r="R67" s="22"/>
      <c r="S67" s="22"/>
      <c r="T67" s="22"/>
      <c r="U67" s="22"/>
      <c r="V67" s="22"/>
      <c r="W67" s="22"/>
      <c r="X67" s="22"/>
      <c r="Y67" s="22"/>
      <c r="Z67" s="21"/>
      <c r="AA67" s="21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1"/>
      <c r="AM67" s="21"/>
    </row>
    <row r="68" spans="1:39" ht="14.45" customHeight="1" x14ac:dyDescent="0.25">
      <c r="A68" s="77"/>
      <c r="B68" s="73"/>
      <c r="C68" s="77"/>
      <c r="D68" s="77"/>
      <c r="F68" s="80"/>
      <c r="G68" s="21"/>
      <c r="H68" s="21"/>
      <c r="I68" s="21"/>
      <c r="J68" s="21"/>
      <c r="L68" s="21"/>
      <c r="M68" s="54"/>
      <c r="Q68" s="22"/>
      <c r="R68" s="22"/>
      <c r="S68" s="22"/>
      <c r="T68" s="22"/>
      <c r="U68" s="22"/>
      <c r="V68" s="22"/>
      <c r="W68" s="22"/>
      <c r="X68" s="22"/>
      <c r="Y68" s="22"/>
      <c r="Z68" s="21"/>
      <c r="AA68" s="21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1"/>
      <c r="AM68" s="21"/>
    </row>
    <row r="69" spans="1:39" ht="14.45" customHeight="1" x14ac:dyDescent="0.25">
      <c r="A69" s="77"/>
      <c r="B69" s="73"/>
      <c r="C69" s="77"/>
      <c r="D69" s="77"/>
      <c r="F69" s="80"/>
      <c r="G69" s="21"/>
      <c r="H69" s="21"/>
      <c r="I69" s="21"/>
      <c r="J69" s="21"/>
      <c r="L69" s="21"/>
      <c r="M69" s="54"/>
      <c r="Q69" s="22"/>
      <c r="R69" s="22"/>
      <c r="S69" s="22"/>
      <c r="T69" s="22"/>
      <c r="U69" s="22"/>
      <c r="V69" s="22"/>
      <c r="W69" s="22"/>
      <c r="X69" s="22"/>
      <c r="Y69" s="22"/>
      <c r="Z69" s="21"/>
      <c r="AA69" s="21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1"/>
      <c r="AM69" s="21"/>
    </row>
    <row r="70" spans="1:39" ht="14.45" customHeight="1" x14ac:dyDescent="0.25">
      <c r="A70" s="77"/>
      <c r="B70" s="73"/>
      <c r="C70" s="77"/>
      <c r="D70" s="77"/>
      <c r="F70" s="80"/>
      <c r="G70" s="21"/>
      <c r="H70" s="21"/>
      <c r="I70" s="21"/>
      <c r="J70" s="21"/>
      <c r="L70" s="21"/>
      <c r="M70" s="54"/>
      <c r="Q70" s="22"/>
      <c r="R70" s="22"/>
      <c r="S70" s="22"/>
      <c r="T70" s="22"/>
      <c r="U70" s="22"/>
      <c r="V70" s="22"/>
      <c r="W70" s="22"/>
      <c r="X70" s="22"/>
      <c r="Y70" s="22"/>
      <c r="Z70" s="21"/>
      <c r="AA70" s="21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1"/>
      <c r="AM70" s="21"/>
    </row>
    <row r="71" spans="1:39" ht="14.45" customHeight="1" x14ac:dyDescent="0.25">
      <c r="A71" s="77"/>
      <c r="B71" s="73"/>
      <c r="C71" s="77"/>
      <c r="D71" s="77"/>
      <c r="F71" s="80"/>
      <c r="G71" s="21"/>
      <c r="H71" s="21"/>
      <c r="I71" s="21"/>
      <c r="J71" s="21"/>
      <c r="L71" s="21"/>
      <c r="M71" s="54"/>
      <c r="Q71" s="22"/>
      <c r="R71" s="22"/>
      <c r="S71" s="22"/>
      <c r="T71" s="22"/>
      <c r="U71" s="22"/>
      <c r="V71" s="22"/>
      <c r="W71" s="22"/>
      <c r="X71" s="22"/>
      <c r="Y71" s="22"/>
      <c r="Z71" s="21"/>
      <c r="AA71" s="21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1"/>
      <c r="AM71" s="21"/>
    </row>
    <row r="72" spans="1:39" ht="14.45" customHeight="1" x14ac:dyDescent="0.25">
      <c r="A72" s="77"/>
      <c r="B72" s="73"/>
      <c r="C72" s="77"/>
      <c r="D72" s="77"/>
      <c r="F72" s="80"/>
      <c r="G72" s="21"/>
      <c r="H72" s="21"/>
      <c r="I72" s="21"/>
      <c r="J72" s="21"/>
      <c r="L72" s="21"/>
      <c r="M72" s="54"/>
      <c r="Q72" s="22"/>
      <c r="R72" s="22"/>
      <c r="S72" s="22"/>
      <c r="T72" s="22"/>
      <c r="U72" s="22"/>
      <c r="V72" s="22"/>
      <c r="W72" s="22"/>
      <c r="X72" s="22"/>
      <c r="Y72" s="22"/>
      <c r="Z72" s="21"/>
      <c r="AA72" s="21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1"/>
      <c r="AM72" s="21"/>
    </row>
    <row r="73" spans="1:39" ht="14.45" customHeight="1" x14ac:dyDescent="0.25">
      <c r="A73" s="77"/>
      <c r="B73" s="73"/>
      <c r="C73" s="77"/>
      <c r="D73" s="77"/>
      <c r="F73" s="80"/>
      <c r="G73" s="21"/>
      <c r="H73" s="21"/>
      <c r="I73" s="21"/>
      <c r="J73" s="21"/>
      <c r="L73" s="21"/>
      <c r="M73" s="54"/>
      <c r="Q73" s="22"/>
      <c r="R73" s="22"/>
      <c r="S73" s="22"/>
      <c r="T73" s="22"/>
      <c r="U73" s="22"/>
      <c r="V73" s="22"/>
      <c r="W73" s="22"/>
      <c r="X73" s="22"/>
      <c r="Y73" s="22"/>
      <c r="Z73" s="21"/>
      <c r="AA73" s="21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1"/>
      <c r="AM73" s="21"/>
    </row>
    <row r="74" spans="1:39" ht="14.45" customHeight="1" x14ac:dyDescent="0.25">
      <c r="A74" s="77"/>
      <c r="B74" s="73"/>
      <c r="C74" s="77"/>
      <c r="D74" s="77"/>
      <c r="F74" s="80"/>
      <c r="G74" s="21"/>
      <c r="H74" s="21"/>
      <c r="I74" s="21"/>
      <c r="J74" s="21"/>
      <c r="L74" s="21"/>
      <c r="M74" s="54"/>
      <c r="Q74" s="22"/>
      <c r="R74" s="22"/>
      <c r="S74" s="22"/>
      <c r="T74" s="22"/>
      <c r="U74" s="22"/>
      <c r="V74" s="22"/>
      <c r="W74" s="22"/>
      <c r="X74" s="22"/>
      <c r="Y74" s="22"/>
      <c r="Z74" s="21"/>
      <c r="AA74" s="21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1"/>
      <c r="AM74" s="21"/>
    </row>
    <row r="75" spans="1:39" ht="14.45" customHeight="1" x14ac:dyDescent="0.25">
      <c r="A75" s="77"/>
      <c r="B75" s="73"/>
      <c r="C75" s="77"/>
      <c r="D75" s="77"/>
      <c r="F75" s="80"/>
      <c r="G75" s="21"/>
      <c r="H75" s="21"/>
      <c r="I75" s="21"/>
      <c r="J75" s="21"/>
      <c r="L75" s="21"/>
      <c r="M75" s="54"/>
      <c r="Q75" s="22"/>
      <c r="R75" s="22"/>
      <c r="S75" s="22"/>
      <c r="T75" s="22"/>
      <c r="U75" s="22"/>
      <c r="V75" s="22"/>
      <c r="W75" s="22"/>
      <c r="X75" s="22"/>
      <c r="Y75" s="22"/>
      <c r="Z75" s="21"/>
      <c r="AA75" s="21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1"/>
      <c r="AM75" s="21"/>
    </row>
    <row r="76" spans="1:39" ht="14.45" customHeight="1" x14ac:dyDescent="0.25">
      <c r="A76" s="77"/>
      <c r="B76" s="73"/>
      <c r="C76" s="77"/>
      <c r="D76" s="77"/>
      <c r="F76" s="80"/>
      <c r="G76" s="21"/>
      <c r="H76" s="21"/>
      <c r="I76" s="21"/>
      <c r="J76" s="21"/>
      <c r="L76" s="21"/>
      <c r="M76" s="54"/>
      <c r="Q76" s="22"/>
      <c r="R76" s="22"/>
      <c r="S76" s="22"/>
      <c r="T76" s="22"/>
      <c r="U76" s="22"/>
      <c r="V76" s="22"/>
      <c r="W76" s="22"/>
      <c r="X76" s="22"/>
      <c r="Y76" s="22"/>
      <c r="Z76" s="21"/>
      <c r="AA76" s="21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1"/>
      <c r="AM76" s="21"/>
    </row>
    <row r="77" spans="1:39" ht="14.45" customHeight="1" x14ac:dyDescent="0.25">
      <c r="A77" s="77"/>
      <c r="B77" s="73"/>
      <c r="C77" s="77"/>
      <c r="D77" s="77"/>
      <c r="F77" s="80"/>
      <c r="G77" s="21"/>
      <c r="H77" s="21"/>
      <c r="I77" s="21"/>
      <c r="J77" s="21"/>
      <c r="L77" s="21"/>
      <c r="M77" s="54"/>
      <c r="Q77" s="22"/>
      <c r="R77" s="22"/>
      <c r="S77" s="22"/>
      <c r="T77" s="22"/>
      <c r="U77" s="22"/>
      <c r="V77" s="22"/>
      <c r="W77" s="22"/>
      <c r="X77" s="22"/>
      <c r="Y77" s="22"/>
      <c r="Z77" s="21"/>
      <c r="AA77" s="21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1"/>
      <c r="AM77" s="21"/>
    </row>
    <row r="78" spans="1:39" ht="14.45" customHeight="1" x14ac:dyDescent="0.25">
      <c r="A78" s="77"/>
      <c r="B78" s="73"/>
      <c r="C78" s="77"/>
      <c r="D78" s="77"/>
      <c r="F78" s="80"/>
      <c r="G78" s="21"/>
      <c r="H78" s="21"/>
      <c r="I78" s="21"/>
      <c r="J78" s="21"/>
      <c r="L78" s="21"/>
      <c r="M78" s="54"/>
      <c r="Q78" s="22"/>
      <c r="R78" s="22"/>
      <c r="S78" s="22"/>
      <c r="T78" s="22"/>
      <c r="U78" s="22"/>
      <c r="V78" s="22"/>
      <c r="W78" s="22"/>
      <c r="X78" s="22"/>
      <c r="Y78" s="22"/>
      <c r="Z78" s="21"/>
      <c r="AA78" s="21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1"/>
      <c r="AM78" s="21"/>
    </row>
    <row r="79" spans="1:39" ht="14.45" customHeight="1" x14ac:dyDescent="0.25">
      <c r="A79" s="77"/>
      <c r="B79" s="73"/>
      <c r="C79" s="77"/>
      <c r="D79" s="77"/>
      <c r="F79" s="80"/>
      <c r="G79" s="21"/>
      <c r="H79" s="21"/>
      <c r="I79" s="21"/>
      <c r="J79" s="21"/>
      <c r="L79" s="21"/>
      <c r="M79" s="54"/>
      <c r="Q79" s="22"/>
      <c r="R79" s="22"/>
      <c r="S79" s="22"/>
      <c r="T79" s="22"/>
      <c r="U79" s="22"/>
      <c r="V79" s="22"/>
      <c r="W79" s="22"/>
      <c r="X79" s="22"/>
      <c r="Y79" s="22"/>
      <c r="Z79" s="21"/>
      <c r="AA79" s="21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1"/>
      <c r="AM79" s="21"/>
    </row>
    <row r="80" spans="1:39" ht="14.45" customHeight="1" x14ac:dyDescent="0.25">
      <c r="A80" s="77"/>
      <c r="B80" s="73"/>
      <c r="C80" s="77"/>
      <c r="D80" s="77"/>
      <c r="F80" s="80"/>
      <c r="G80" s="21"/>
      <c r="H80" s="21"/>
      <c r="I80" s="21"/>
      <c r="J80" s="21"/>
      <c r="L80" s="21"/>
      <c r="M80" s="54"/>
      <c r="Q80" s="22"/>
      <c r="R80" s="22"/>
      <c r="S80" s="22"/>
      <c r="T80" s="22"/>
      <c r="U80" s="22"/>
      <c r="V80" s="22"/>
      <c r="W80" s="22"/>
      <c r="X80" s="22"/>
      <c r="Y80" s="22"/>
      <c r="Z80" s="21"/>
      <c r="AA80" s="21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1"/>
      <c r="AM80" s="21"/>
    </row>
    <row r="81" spans="1:39" ht="14.45" customHeight="1" x14ac:dyDescent="0.25">
      <c r="A81" s="77"/>
      <c r="B81" s="73"/>
      <c r="C81" s="77"/>
      <c r="D81" s="77"/>
      <c r="F81" s="80"/>
      <c r="G81" s="21"/>
      <c r="H81" s="21"/>
      <c r="I81" s="21"/>
      <c r="J81" s="21"/>
      <c r="L81" s="21"/>
      <c r="M81" s="54"/>
      <c r="Q81" s="22"/>
      <c r="R81" s="22"/>
      <c r="S81" s="22"/>
      <c r="T81" s="22"/>
      <c r="U81" s="22"/>
      <c r="V81" s="22"/>
      <c r="W81" s="22"/>
      <c r="X81" s="22"/>
      <c r="Y81" s="22"/>
      <c r="Z81" s="21"/>
      <c r="AA81" s="21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1"/>
      <c r="AM81" s="21"/>
    </row>
    <row r="82" spans="1:39" ht="14.45" customHeight="1" x14ac:dyDescent="0.25">
      <c r="A82" s="77"/>
      <c r="B82" s="73"/>
      <c r="C82" s="77"/>
      <c r="D82" s="77"/>
      <c r="F82" s="80"/>
      <c r="G82" s="21"/>
      <c r="H82" s="21"/>
      <c r="I82" s="21"/>
      <c r="J82" s="21"/>
      <c r="L82" s="21"/>
      <c r="M82" s="54"/>
      <c r="Q82" s="22"/>
      <c r="R82" s="22"/>
      <c r="S82" s="22"/>
      <c r="T82" s="22"/>
      <c r="U82" s="22"/>
      <c r="V82" s="22"/>
      <c r="W82" s="22"/>
      <c r="X82" s="22"/>
      <c r="Y82" s="22"/>
      <c r="Z82" s="21"/>
      <c r="AA82" s="21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1"/>
      <c r="AM82" s="21"/>
    </row>
    <row r="83" spans="1:39" x14ac:dyDescent="0.25">
      <c r="A83" s="77"/>
      <c r="B83" s="73"/>
      <c r="C83" s="77"/>
      <c r="D83" s="77"/>
      <c r="F83" s="80"/>
      <c r="G83" s="3"/>
      <c r="H83" s="3"/>
      <c r="I83" s="3"/>
      <c r="J83" s="3"/>
      <c r="K83" s="3"/>
      <c r="L83" s="21"/>
      <c r="M83" s="54"/>
      <c r="Q83" s="22"/>
      <c r="R83" s="22"/>
      <c r="S83" s="22"/>
      <c r="T83" s="22"/>
      <c r="U83" s="22"/>
      <c r="V83" s="22"/>
      <c r="W83" s="22"/>
      <c r="X83" s="22"/>
      <c r="Y83" s="22"/>
      <c r="Z83" s="21"/>
      <c r="AA83" s="21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1"/>
      <c r="AM83" s="21"/>
    </row>
    <row r="84" spans="1:39" x14ac:dyDescent="0.25">
      <c r="A84" s="77"/>
      <c r="B84" s="73"/>
      <c r="C84" s="77"/>
      <c r="D84" s="77"/>
      <c r="F84" s="80"/>
      <c r="G84" s="3"/>
      <c r="H84" s="3"/>
      <c r="I84" s="3"/>
      <c r="J84" s="3"/>
      <c r="K84" s="3"/>
      <c r="L84" s="21"/>
      <c r="M84" s="54"/>
      <c r="Q84" s="22"/>
      <c r="R84" s="22"/>
      <c r="S84" s="22"/>
      <c r="T84" s="22"/>
      <c r="U84" s="22"/>
      <c r="V84" s="22"/>
      <c r="W84" s="22"/>
      <c r="X84" s="22"/>
      <c r="Y84" s="22"/>
      <c r="Z84" s="21"/>
      <c r="AA84" s="21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1"/>
      <c r="AM84" s="21"/>
    </row>
    <row r="85" spans="1:39" x14ac:dyDescent="0.25">
      <c r="A85" s="77"/>
      <c r="B85" s="73"/>
      <c r="C85" s="77"/>
      <c r="D85" s="77"/>
      <c r="F85" s="80"/>
      <c r="G85" s="3"/>
      <c r="H85" s="3"/>
      <c r="I85" s="3"/>
      <c r="J85" s="3"/>
      <c r="K85" s="3"/>
      <c r="L85" s="21"/>
      <c r="M85" s="54"/>
      <c r="Q85" s="22"/>
      <c r="R85" s="22"/>
      <c r="S85" s="22"/>
      <c r="T85" s="22"/>
      <c r="U85" s="22"/>
      <c r="V85" s="22"/>
      <c r="W85" s="22"/>
      <c r="X85" s="22"/>
      <c r="Y85" s="22"/>
      <c r="Z85" s="21"/>
      <c r="AA85" s="21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1"/>
      <c r="AM85" s="21"/>
    </row>
    <row r="86" spans="1:39" x14ac:dyDescent="0.25">
      <c r="A86" s="77"/>
      <c r="B86" s="73"/>
      <c r="C86" s="77"/>
      <c r="D86" s="77"/>
      <c r="F86" s="80"/>
      <c r="G86" s="3"/>
      <c r="H86" s="3"/>
      <c r="I86" s="3"/>
      <c r="J86" s="3"/>
      <c r="K86" s="3"/>
      <c r="L86" s="21"/>
      <c r="M86" s="54"/>
      <c r="Q86" s="22"/>
      <c r="R86" s="22"/>
      <c r="S86" s="22"/>
      <c r="T86" s="22"/>
      <c r="U86" s="22"/>
      <c r="V86" s="22"/>
      <c r="W86" s="22"/>
      <c r="X86" s="22"/>
      <c r="Y86" s="22"/>
      <c r="Z86" s="21"/>
      <c r="AA86" s="21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1"/>
      <c r="AM86" s="21"/>
    </row>
    <row r="87" spans="1:39" x14ac:dyDescent="0.25">
      <c r="A87" s="77"/>
      <c r="B87" s="73"/>
      <c r="C87" s="77"/>
      <c r="D87" s="77"/>
      <c r="F87" s="80"/>
      <c r="G87" s="3"/>
      <c r="H87" s="3"/>
      <c r="I87" s="3"/>
      <c r="J87" s="3"/>
      <c r="K87" s="3"/>
      <c r="L87" s="21"/>
      <c r="M87" s="54"/>
      <c r="Q87" s="22"/>
      <c r="R87" s="22"/>
      <c r="S87" s="22"/>
      <c r="T87" s="22"/>
      <c r="U87" s="22"/>
      <c r="V87" s="22"/>
      <c r="W87" s="22"/>
      <c r="X87" s="22"/>
      <c r="Y87" s="22"/>
      <c r="Z87" s="21"/>
      <c r="AA87" s="21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1"/>
      <c r="AM87" s="21"/>
    </row>
    <row r="88" spans="1:39" x14ac:dyDescent="0.25">
      <c r="A88" s="77"/>
      <c r="B88" s="73"/>
      <c r="C88" s="77"/>
      <c r="D88" s="77"/>
      <c r="F88" s="80"/>
      <c r="G88" s="21"/>
      <c r="H88" s="21"/>
      <c r="I88" s="21"/>
      <c r="J88" s="21"/>
      <c r="L88" s="21"/>
      <c r="M88" s="54"/>
      <c r="Q88" s="22"/>
      <c r="R88" s="22"/>
      <c r="S88" s="22"/>
      <c r="T88" s="22"/>
      <c r="U88" s="22"/>
      <c r="V88" s="22"/>
      <c r="W88" s="22"/>
      <c r="X88" s="22"/>
      <c r="Y88" s="22"/>
      <c r="Z88" s="21"/>
      <c r="AA88" s="21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1"/>
      <c r="AM88" s="21"/>
    </row>
    <row r="89" spans="1:39" x14ac:dyDescent="0.25">
      <c r="A89" s="77"/>
      <c r="B89" s="73"/>
      <c r="C89" s="77"/>
      <c r="D89" s="77"/>
      <c r="F89" s="80"/>
      <c r="G89" s="21"/>
      <c r="H89" s="21"/>
      <c r="I89" s="21"/>
      <c r="J89" s="21"/>
      <c r="L89" s="21"/>
      <c r="M89" s="54"/>
      <c r="Q89" s="22"/>
      <c r="R89" s="22"/>
      <c r="S89" s="22"/>
      <c r="T89" s="22"/>
      <c r="U89" s="22"/>
      <c r="V89" s="22"/>
      <c r="W89" s="22"/>
      <c r="X89" s="22"/>
      <c r="Y89" s="22"/>
      <c r="Z89" s="21"/>
      <c r="AA89" s="21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1"/>
      <c r="AM89" s="21"/>
    </row>
    <row r="90" spans="1:39" x14ac:dyDescent="0.25">
      <c r="A90" s="77"/>
      <c r="B90" s="73"/>
      <c r="C90" s="77"/>
      <c r="D90" s="77"/>
      <c r="F90" s="80"/>
      <c r="G90" s="3"/>
      <c r="H90" s="3"/>
      <c r="I90" s="3"/>
      <c r="J90" s="3"/>
      <c r="K90" s="3"/>
      <c r="L90" s="21"/>
      <c r="M90" s="54"/>
      <c r="Q90" s="22"/>
      <c r="R90" s="22"/>
      <c r="S90" s="22"/>
      <c r="T90" s="22"/>
      <c r="U90" s="22"/>
      <c r="V90" s="22"/>
      <c r="W90" s="22"/>
      <c r="X90" s="22"/>
      <c r="Y90" s="22"/>
      <c r="Z90" s="21"/>
      <c r="AA90" s="21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1"/>
      <c r="AM90" s="21"/>
    </row>
    <row r="91" spans="1:39" x14ac:dyDescent="0.25">
      <c r="A91" s="77"/>
      <c r="B91" s="73"/>
      <c r="C91" s="77"/>
      <c r="D91" s="77"/>
      <c r="F91" s="80"/>
      <c r="G91" s="21"/>
      <c r="H91" s="21"/>
      <c r="I91" s="21"/>
      <c r="J91" s="21"/>
      <c r="L91" s="21"/>
      <c r="M91" s="54"/>
      <c r="Q91" s="22"/>
      <c r="R91" s="22"/>
      <c r="S91" s="22"/>
      <c r="T91" s="22"/>
      <c r="U91" s="22"/>
      <c r="V91" s="22"/>
      <c r="W91" s="22"/>
      <c r="X91" s="22"/>
      <c r="Y91" s="22"/>
      <c r="Z91" s="21"/>
      <c r="AA91" s="21"/>
      <c r="AB91" s="22"/>
      <c r="AC91" s="22"/>
      <c r="AD91" s="22"/>
      <c r="AE91" s="22"/>
      <c r="AF91" s="22"/>
      <c r="AG91" s="22"/>
      <c r="AH91" s="23"/>
      <c r="AI91" s="23"/>
      <c r="AJ91" s="22"/>
      <c r="AK91" s="23"/>
    </row>
    <row r="92" spans="1:39" x14ac:dyDescent="0.25">
      <c r="A92" s="77"/>
      <c r="B92" s="73"/>
      <c r="C92" s="77"/>
      <c r="D92" s="77"/>
      <c r="F92" s="80"/>
      <c r="G92" s="21"/>
      <c r="H92" s="21"/>
      <c r="I92" s="21"/>
      <c r="J92" s="21"/>
      <c r="L92" s="21"/>
      <c r="M92" s="54"/>
      <c r="Q92" s="22"/>
      <c r="R92" s="22"/>
      <c r="S92" s="22"/>
      <c r="T92" s="22"/>
      <c r="U92" s="22"/>
      <c r="V92" s="22"/>
      <c r="W92" s="22"/>
      <c r="X92" s="22"/>
      <c r="Y92" s="22"/>
      <c r="Z92" s="21"/>
      <c r="AA92" s="21"/>
      <c r="AB92" s="22"/>
      <c r="AC92" s="22"/>
      <c r="AD92" s="22"/>
      <c r="AE92" s="22"/>
      <c r="AF92" s="22"/>
      <c r="AG92" s="22"/>
      <c r="AH92" s="23"/>
      <c r="AI92" s="23"/>
      <c r="AJ92" s="22"/>
      <c r="AK92" s="23"/>
    </row>
    <row r="93" spans="1:39" x14ac:dyDescent="0.25">
      <c r="A93" s="77"/>
      <c r="B93" s="73"/>
      <c r="C93" s="77"/>
      <c r="D93" s="77"/>
      <c r="F93" s="80"/>
      <c r="G93" s="21"/>
      <c r="H93" s="21"/>
      <c r="I93" s="21"/>
      <c r="J93" s="21"/>
      <c r="L93" s="21"/>
      <c r="M93" s="54"/>
      <c r="Q93" s="22"/>
      <c r="R93" s="22"/>
      <c r="S93" s="22"/>
      <c r="T93" s="22"/>
      <c r="U93" s="22"/>
      <c r="V93" s="22"/>
      <c r="W93" s="22"/>
      <c r="X93" s="22"/>
      <c r="Y93" s="22"/>
      <c r="Z93" s="21"/>
      <c r="AA93" s="21"/>
      <c r="AB93" s="22"/>
      <c r="AC93" s="22"/>
      <c r="AD93" s="22"/>
      <c r="AE93" s="22"/>
      <c r="AF93" s="22"/>
      <c r="AG93" s="22"/>
      <c r="AH93" s="23"/>
      <c r="AI93" s="23"/>
      <c r="AJ93" s="22"/>
    </row>
    <row r="94" spans="1:39" x14ac:dyDescent="0.25">
      <c r="A94" s="77"/>
      <c r="B94" s="73"/>
      <c r="C94" s="77"/>
      <c r="D94" s="77"/>
      <c r="F94" s="80"/>
      <c r="M94" s="54"/>
      <c r="Y94" s="22"/>
      <c r="AH94" s="23"/>
      <c r="AI94" s="23"/>
    </row>
    <row r="95" spans="1:39" x14ac:dyDescent="0.25">
      <c r="A95" s="77"/>
      <c r="B95" s="73"/>
      <c r="C95" s="77"/>
      <c r="D95" s="77"/>
      <c r="F95" s="80"/>
      <c r="M95" s="54"/>
      <c r="Y95" s="22"/>
      <c r="AH95" s="23"/>
      <c r="AI95" s="23"/>
    </row>
    <row r="96" spans="1:39" x14ac:dyDescent="0.25">
      <c r="A96" s="77"/>
      <c r="B96" s="73"/>
      <c r="C96" s="77"/>
      <c r="D96" s="77"/>
      <c r="F96" s="80"/>
      <c r="M96" s="54"/>
      <c r="Y96" s="22"/>
      <c r="AH96" s="23"/>
      <c r="AI96" s="23"/>
    </row>
    <row r="97" spans="1:35" x14ac:dyDescent="0.25">
      <c r="A97" s="77"/>
      <c r="B97" s="73"/>
      <c r="C97" s="77"/>
      <c r="D97" s="77"/>
      <c r="F97" s="80"/>
      <c r="M97" s="54"/>
      <c r="Y97" s="22"/>
      <c r="AH97" s="23"/>
      <c r="AI97" s="23"/>
    </row>
    <row r="98" spans="1:35" x14ac:dyDescent="0.25">
      <c r="A98" s="77"/>
      <c r="B98" s="73"/>
      <c r="C98" s="77"/>
      <c r="D98" s="77"/>
      <c r="F98" s="80"/>
      <c r="M98" s="54"/>
      <c r="Y98" s="22"/>
      <c r="AH98" s="23"/>
      <c r="AI98" s="23"/>
    </row>
    <row r="99" spans="1:35" x14ac:dyDescent="0.25">
      <c r="A99" s="77"/>
      <c r="B99" s="73"/>
      <c r="C99" s="77"/>
      <c r="D99" s="77"/>
      <c r="F99" s="80"/>
      <c r="M99" s="54"/>
      <c r="Y99" s="22"/>
      <c r="AH99" s="23"/>
      <c r="AI99" s="23"/>
    </row>
    <row r="100" spans="1:35" x14ac:dyDescent="0.25">
      <c r="A100" s="77"/>
      <c r="B100" s="73"/>
      <c r="C100" s="77"/>
      <c r="D100" s="77"/>
      <c r="F100" s="80"/>
      <c r="M100" s="54"/>
      <c r="Y100" s="22"/>
      <c r="AH100" s="23"/>
      <c r="AI100" s="23"/>
    </row>
    <row r="101" spans="1:35" x14ac:dyDescent="0.25">
      <c r="A101" s="47"/>
      <c r="B101" s="57"/>
      <c r="C101" s="58"/>
      <c r="D101" s="58"/>
      <c r="F101" s="59"/>
      <c r="M101" s="54"/>
      <c r="Y101" s="22"/>
      <c r="AH101" s="23"/>
      <c r="AI101" s="23"/>
    </row>
    <row r="102" spans="1:35" x14ac:dyDescent="0.25">
      <c r="A102" s="47"/>
      <c r="B102" s="57"/>
      <c r="C102" s="58"/>
      <c r="D102" s="58"/>
      <c r="F102" s="59"/>
      <c r="M102" s="54"/>
      <c r="Y102" s="22"/>
      <c r="AH102" s="23"/>
      <c r="AI102" s="23"/>
    </row>
    <row r="103" spans="1:35" x14ac:dyDescent="0.25">
      <c r="A103" s="56"/>
      <c r="B103" s="57"/>
      <c r="C103" s="58"/>
      <c r="D103" s="58"/>
      <c r="F103" s="59"/>
      <c r="M103" s="54"/>
      <c r="Y103" s="22"/>
      <c r="AH103" s="23"/>
      <c r="AI103" s="23"/>
    </row>
    <row r="104" spans="1:35" x14ac:dyDescent="0.25">
      <c r="A104" s="56"/>
      <c r="B104" s="57"/>
      <c r="C104" s="58"/>
      <c r="D104" s="58"/>
      <c r="F104" s="59"/>
      <c r="M104" s="54"/>
      <c r="Y104" s="22"/>
      <c r="AH104" s="23"/>
      <c r="AI104" s="23"/>
    </row>
    <row r="105" spans="1:35" x14ac:dyDescent="0.25">
      <c r="A105" s="56"/>
      <c r="B105" s="57"/>
      <c r="C105" s="58"/>
      <c r="D105" s="58"/>
      <c r="F105" s="59"/>
      <c r="M105" s="54"/>
      <c r="Y105" s="22"/>
      <c r="AH105" s="23"/>
      <c r="AI105" s="23"/>
    </row>
    <row r="106" spans="1:35" x14ac:dyDescent="0.25">
      <c r="A106" s="56"/>
      <c r="B106" s="57"/>
      <c r="C106" s="58"/>
      <c r="D106" s="58"/>
      <c r="F106" s="59"/>
      <c r="M106" s="54"/>
      <c r="Y106" s="22"/>
      <c r="AH106" s="23"/>
      <c r="AI106" s="23"/>
    </row>
    <row r="107" spans="1:35" x14ac:dyDescent="0.25">
      <c r="A107" s="56"/>
      <c r="B107" s="57"/>
      <c r="C107" s="58"/>
      <c r="D107" s="58"/>
      <c r="F107" s="59"/>
      <c r="M107" s="54"/>
      <c r="Y107" s="22"/>
      <c r="AH107" s="23"/>
      <c r="AI107" s="23"/>
    </row>
    <row r="108" spans="1:35" x14ac:dyDescent="0.25">
      <c r="A108" s="56"/>
      <c r="B108" s="57"/>
      <c r="C108" s="58"/>
      <c r="D108" s="58"/>
      <c r="F108" s="59"/>
      <c r="M108" s="54"/>
      <c r="Y108" s="22"/>
      <c r="AH108" s="23"/>
      <c r="AI108" s="23"/>
    </row>
    <row r="109" spans="1:35" x14ac:dyDescent="0.25">
      <c r="A109" s="56"/>
      <c r="B109" s="57"/>
      <c r="C109" s="58"/>
      <c r="D109" s="58"/>
      <c r="F109" s="59"/>
      <c r="M109" s="54"/>
      <c r="Y109" s="22"/>
      <c r="AH109" s="23"/>
      <c r="AI109" s="23"/>
    </row>
    <row r="110" spans="1:35" x14ac:dyDescent="0.25">
      <c r="A110" s="56"/>
      <c r="B110" s="57"/>
      <c r="C110" s="58"/>
      <c r="D110" s="58"/>
      <c r="F110" s="59"/>
      <c r="M110" s="54"/>
      <c r="Y110" s="22"/>
      <c r="AH110" s="23"/>
      <c r="AI110" s="23"/>
    </row>
    <row r="111" spans="1:35" x14ac:dyDescent="0.25">
      <c r="A111" s="56"/>
      <c r="B111" s="57"/>
      <c r="C111" s="58"/>
      <c r="D111" s="58"/>
      <c r="F111" s="59"/>
      <c r="M111" s="54"/>
      <c r="Y111" s="22"/>
      <c r="AH111" s="23"/>
      <c r="AI111" s="23"/>
    </row>
    <row r="112" spans="1:35" x14ac:dyDescent="0.25">
      <c r="A112" s="56"/>
      <c r="B112" s="57"/>
      <c r="C112" s="58"/>
      <c r="D112" s="58"/>
      <c r="F112" s="59"/>
      <c r="M112" s="54"/>
      <c r="Y112" s="22"/>
      <c r="AH112" s="23"/>
      <c r="AI112" s="23"/>
    </row>
    <row r="113" spans="1:35" x14ac:dyDescent="0.25">
      <c r="A113" s="56"/>
      <c r="B113" s="57"/>
      <c r="C113" s="58"/>
      <c r="D113" s="58"/>
      <c r="M113" s="54"/>
      <c r="Y113" s="22"/>
      <c r="AH113" s="23"/>
      <c r="AI113" s="23"/>
    </row>
    <row r="114" spans="1:35" x14ac:dyDescent="0.25">
      <c r="A114" s="56"/>
      <c r="B114" s="57"/>
      <c r="C114" s="58"/>
      <c r="D114" s="58"/>
      <c r="E114" s="52"/>
      <c r="M114" s="51"/>
      <c r="N114" s="51"/>
      <c r="O114" s="51"/>
      <c r="Y114" s="22"/>
    </row>
    <row r="115" spans="1:35" x14ac:dyDescent="0.25">
      <c r="M115" s="49"/>
      <c r="Y115" s="22"/>
    </row>
    <row r="116" spans="1:35" x14ac:dyDescent="0.25">
      <c r="M116" s="49"/>
      <c r="Y116" s="22"/>
    </row>
    <row r="117" spans="1:35" x14ac:dyDescent="0.25">
      <c r="M117" s="49"/>
      <c r="Y117" s="22"/>
    </row>
  </sheetData>
  <mergeCells count="7">
    <mergeCell ref="G6:O6"/>
    <mergeCell ref="A1:D3"/>
    <mergeCell ref="Q2:Y2"/>
    <mergeCell ref="AB2:AH2"/>
    <mergeCell ref="A4:D4"/>
    <mergeCell ref="A5:B5"/>
    <mergeCell ref="C5:D5"/>
  </mergeCells>
  <conditionalFormatting sqref="AJ29:AJ90 AH29:AI113 AB9:AJ58">
    <cfRule type="cellIs" dxfId="1" priority="6" operator="greaterThan">
      <formula>$AH$3*2</formula>
    </cfRule>
  </conditionalFormatting>
  <conditionalFormatting sqref="AB59:AG90 AF9:AG58">
    <cfRule type="cellIs" dxfId="0" priority="12" operator="greaterThan">
      <formula>$AE$3*2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117"/>
  <sheetViews>
    <sheetView showGridLines="0" topLeftCell="H1" zoomScaleNormal="100" workbookViewId="0">
      <selection activeCell="X35" sqref="X35"/>
    </sheetView>
  </sheetViews>
  <sheetFormatPr defaultRowHeight="15" x14ac:dyDescent="0.25"/>
  <cols>
    <col min="1" max="1" width="16.140625" bestFit="1" customWidth="1"/>
    <col min="3" max="3" width="9.140625" style="109"/>
    <col min="4" max="4" width="10.5703125" customWidth="1"/>
  </cols>
  <sheetData>
    <row r="4" spans="1:11" ht="45.75" thickBot="1" x14ac:dyDescent="0.3">
      <c r="A4" s="4" t="s">
        <v>0</v>
      </c>
      <c r="B4" s="21"/>
      <c r="D4" s="13" t="s">
        <v>24</v>
      </c>
      <c r="E4" s="33" t="s">
        <v>30</v>
      </c>
      <c r="F4" s="33" t="s">
        <v>43</v>
      </c>
      <c r="G4" s="44" t="s">
        <v>42</v>
      </c>
      <c r="H4" s="44" t="s">
        <v>44</v>
      </c>
      <c r="I4" s="44" t="s">
        <v>34</v>
      </c>
      <c r="J4" s="44" t="s">
        <v>35</v>
      </c>
      <c r="K4" s="44" t="s">
        <v>33</v>
      </c>
    </row>
    <row r="5" spans="1:11" x14ac:dyDescent="0.25">
      <c r="A5" s="110">
        <v>2046558.82509525</v>
      </c>
      <c r="B5" s="21"/>
      <c r="C5" s="109">
        <v>2</v>
      </c>
      <c r="D5" s="109">
        <v>18.166080000000001</v>
      </c>
      <c r="E5" s="109">
        <v>18.127099999999999</v>
      </c>
      <c r="F5" s="109">
        <v>18.107800000000001</v>
      </c>
      <c r="G5" s="109">
        <v>18.1676</v>
      </c>
      <c r="H5" s="109">
        <v>18.070900000000002</v>
      </c>
      <c r="I5" s="109">
        <v>18.140799999999999</v>
      </c>
      <c r="J5" s="109">
        <v>18.141200000000001</v>
      </c>
      <c r="K5" s="109">
        <v>18.141200000000001</v>
      </c>
    </row>
    <row r="6" spans="1:11" x14ac:dyDescent="0.25">
      <c r="A6" s="110">
        <v>2046527.8875285753</v>
      </c>
      <c r="B6" s="21"/>
      <c r="C6" s="109">
        <v>3</v>
      </c>
      <c r="D6" s="113">
        <v>17.9548536</v>
      </c>
      <c r="E6" s="109">
        <v>18.036000000000001</v>
      </c>
      <c r="F6" s="109">
        <v>18.0107</v>
      </c>
      <c r="G6" s="109">
        <v>18.0855</v>
      </c>
      <c r="H6" s="109">
        <v>17.950199999999999</v>
      </c>
      <c r="I6" s="109">
        <v>18.0261</v>
      </c>
      <c r="J6" s="109">
        <v>18.026700000000002</v>
      </c>
      <c r="K6" s="109">
        <v>18.026700000000002</v>
      </c>
    </row>
    <row r="7" spans="1:11" x14ac:dyDescent="0.25">
      <c r="A7" s="110">
        <v>2046512.0004064008</v>
      </c>
      <c r="B7" s="21"/>
      <c r="C7" s="109">
        <v>4</v>
      </c>
      <c r="D7" s="109">
        <v>17.9728368</v>
      </c>
      <c r="E7" s="109">
        <v>18.0213</v>
      </c>
      <c r="F7" s="109">
        <v>17.9968</v>
      </c>
      <c r="G7" s="109">
        <v>18.070599999999999</v>
      </c>
      <c r="H7" s="109">
        <v>17.9373</v>
      </c>
      <c r="I7" s="109">
        <v>18.013999999999999</v>
      </c>
      <c r="J7" s="109">
        <v>18.014600000000002</v>
      </c>
      <c r="K7" s="109">
        <v>18.014600000000002</v>
      </c>
    </row>
    <row r="8" spans="1:11" x14ac:dyDescent="0.25">
      <c r="A8" s="110">
        <v>2046489.1342646687</v>
      </c>
      <c r="B8" s="21"/>
      <c r="C8" s="109">
        <v>5</v>
      </c>
      <c r="D8" s="109">
        <v>17.970703200000003</v>
      </c>
      <c r="E8" s="109">
        <v>17.991499999999998</v>
      </c>
      <c r="F8" s="109">
        <v>17.968</v>
      </c>
      <c r="G8" s="109">
        <v>18.038</v>
      </c>
      <c r="H8" s="109">
        <v>17.9101</v>
      </c>
      <c r="I8" s="109">
        <v>17.988700000000001</v>
      </c>
      <c r="J8" s="109">
        <v>17.9893</v>
      </c>
      <c r="K8" s="109">
        <v>17.9893</v>
      </c>
    </row>
    <row r="9" spans="1:11" x14ac:dyDescent="0.25">
      <c r="A9" s="110">
        <v>2046464.2722885446</v>
      </c>
      <c r="B9" s="21"/>
      <c r="C9" s="109">
        <v>6</v>
      </c>
      <c r="D9" s="109">
        <v>17.933517600000002</v>
      </c>
      <c r="E9" s="109">
        <v>17.936299999999999</v>
      </c>
      <c r="F9" s="109">
        <v>17.915500000000002</v>
      </c>
      <c r="G9" s="109">
        <v>17.976800000000001</v>
      </c>
      <c r="H9" s="109">
        <v>17.8569</v>
      </c>
      <c r="I9" s="109">
        <v>17.933599999999998</v>
      </c>
      <c r="J9" s="109">
        <v>17.934000000000001</v>
      </c>
      <c r="K9" s="109">
        <v>17.934000000000001</v>
      </c>
    </row>
    <row r="10" spans="1:11" x14ac:dyDescent="0.25">
      <c r="A10" s="110">
        <v>2046428.1128778257</v>
      </c>
      <c r="B10" s="21"/>
      <c r="C10" s="109">
        <v>7</v>
      </c>
      <c r="D10" s="109">
        <v>17.8509168</v>
      </c>
      <c r="E10" s="109">
        <v>17.833400000000001</v>
      </c>
      <c r="F10" s="109">
        <v>17.813700000000001</v>
      </c>
      <c r="G10" s="109">
        <v>17.871300000000002</v>
      </c>
      <c r="H10" s="109">
        <v>17.777000000000001</v>
      </c>
      <c r="I10" s="109">
        <v>17.818100000000001</v>
      </c>
      <c r="J10" s="109">
        <v>17.817699999999999</v>
      </c>
      <c r="K10" s="109">
        <v>17.817</v>
      </c>
    </row>
    <row r="11" spans="1:11" x14ac:dyDescent="0.25">
      <c r="A11" s="110">
        <v>2046412.2224028448</v>
      </c>
      <c r="B11" s="21"/>
      <c r="C11" s="109">
        <v>8</v>
      </c>
      <c r="D11" s="109">
        <v>17.840248800000001</v>
      </c>
      <c r="E11" s="109">
        <v>17.829999999999998</v>
      </c>
      <c r="F11" s="109">
        <v>17.813600000000001</v>
      </c>
      <c r="G11" s="109">
        <v>17.862200000000001</v>
      </c>
      <c r="H11" s="109">
        <v>17.7788</v>
      </c>
      <c r="I11" s="109">
        <v>17.813500000000001</v>
      </c>
      <c r="J11" s="109">
        <v>17.8126</v>
      </c>
      <c r="K11" s="109">
        <v>17.8125</v>
      </c>
    </row>
    <row r="12" spans="1:11" x14ac:dyDescent="0.25">
      <c r="A12" s="110">
        <v>2046375.8932181862</v>
      </c>
      <c r="B12" s="21"/>
      <c r="C12" s="109">
        <v>9</v>
      </c>
      <c r="D12" s="109">
        <v>17.695773600000003</v>
      </c>
      <c r="E12" s="109">
        <v>17.708600000000001</v>
      </c>
      <c r="F12" s="109">
        <v>17.6905</v>
      </c>
      <c r="G12" s="109">
        <v>17.7454</v>
      </c>
      <c r="H12" s="109">
        <v>17.6388</v>
      </c>
      <c r="I12" s="109">
        <v>17.683199999999999</v>
      </c>
      <c r="J12" s="109">
        <v>17.683399999999999</v>
      </c>
      <c r="K12" s="109">
        <v>17.682099999999998</v>
      </c>
    </row>
    <row r="13" spans="1:11" x14ac:dyDescent="0.25">
      <c r="A13" s="110">
        <v>2046308.7270510544</v>
      </c>
      <c r="B13" s="21"/>
      <c r="C13" s="109">
        <v>10</v>
      </c>
      <c r="D13" s="113">
        <v>17.525085600000001</v>
      </c>
      <c r="E13" s="109">
        <v>17.5943</v>
      </c>
      <c r="F13" s="109">
        <v>17.5807</v>
      </c>
      <c r="G13" s="109">
        <v>17.6267</v>
      </c>
      <c r="H13" s="109">
        <v>17.554600000000001</v>
      </c>
      <c r="I13" s="109">
        <v>17.560099999999998</v>
      </c>
      <c r="J13" s="109">
        <v>17.5563</v>
      </c>
      <c r="K13" s="109">
        <v>17.5397</v>
      </c>
    </row>
    <row r="14" spans="1:11" x14ac:dyDescent="0.25">
      <c r="A14" s="110">
        <v>2046284.2744221487</v>
      </c>
      <c r="B14" s="21"/>
      <c r="C14" s="109">
        <v>11</v>
      </c>
      <c r="D14" s="113">
        <v>17.520513600000001</v>
      </c>
      <c r="E14" s="109">
        <v>17.591699999999999</v>
      </c>
      <c r="F14" s="109">
        <v>17.5777</v>
      </c>
      <c r="G14" s="109">
        <v>17.6235</v>
      </c>
      <c r="H14" s="109">
        <v>17.552099999999999</v>
      </c>
      <c r="I14" s="109">
        <v>17.557300000000001</v>
      </c>
      <c r="J14" s="109">
        <v>17.5562</v>
      </c>
      <c r="K14" s="109">
        <v>17.5412</v>
      </c>
    </row>
    <row r="15" spans="1:11" x14ac:dyDescent="0.25">
      <c r="A15" s="110">
        <v>2046263.0712725427</v>
      </c>
      <c r="B15" s="21"/>
      <c r="C15" s="109">
        <v>12</v>
      </c>
      <c r="D15" s="113">
        <v>17.507102400000001</v>
      </c>
      <c r="E15" s="109">
        <v>17.590299999999999</v>
      </c>
      <c r="F15" s="109">
        <v>17.576899999999998</v>
      </c>
      <c r="G15" s="109">
        <v>17.6203</v>
      </c>
      <c r="H15" s="109">
        <v>17.553599999999999</v>
      </c>
      <c r="I15" s="109">
        <v>17.5581</v>
      </c>
      <c r="J15" s="109">
        <v>17.557700000000001</v>
      </c>
      <c r="K15" s="109">
        <v>17.543500000000002</v>
      </c>
    </row>
    <row r="16" spans="1:11" x14ac:dyDescent="0.25">
      <c r="A16" s="110">
        <v>2046250.3424942852</v>
      </c>
      <c r="B16" s="21"/>
      <c r="C16" s="109">
        <v>13</v>
      </c>
      <c r="D16" s="113">
        <v>17.4967392</v>
      </c>
      <c r="E16" s="109">
        <v>17.5898</v>
      </c>
      <c r="F16" s="109">
        <v>17.575399999999998</v>
      </c>
      <c r="G16" s="109">
        <v>17.619700000000002</v>
      </c>
      <c r="H16" s="109">
        <v>17.5503</v>
      </c>
      <c r="I16" s="109">
        <v>17.5566</v>
      </c>
      <c r="J16" s="109">
        <v>17.558399999999999</v>
      </c>
      <c r="K16" s="109">
        <v>17.541399999999999</v>
      </c>
    </row>
    <row r="17" spans="1:25" x14ac:dyDescent="0.25">
      <c r="A17" s="110">
        <v>2046039.2449072897</v>
      </c>
      <c r="B17" s="21"/>
      <c r="C17" s="109">
        <v>14</v>
      </c>
      <c r="D17" s="113">
        <v>17.482413600000001</v>
      </c>
      <c r="E17" s="109">
        <v>17.565799999999999</v>
      </c>
      <c r="F17" s="109">
        <v>17.5566</v>
      </c>
      <c r="G17" s="109">
        <v>17.587700000000002</v>
      </c>
      <c r="H17" s="109">
        <v>17.541699999999999</v>
      </c>
      <c r="I17" s="109">
        <v>17.547699999999999</v>
      </c>
      <c r="J17" s="109">
        <v>17.5471</v>
      </c>
      <c r="K17" s="109">
        <v>17.5319</v>
      </c>
    </row>
    <row r="18" spans="1:25" x14ac:dyDescent="0.25">
      <c r="A18" s="110">
        <v>2046033.6926593853</v>
      </c>
      <c r="B18" s="21"/>
      <c r="C18" s="109">
        <v>15</v>
      </c>
      <c r="D18" s="113">
        <v>17.4879</v>
      </c>
      <c r="E18" s="109">
        <v>17.564900000000002</v>
      </c>
      <c r="F18" s="109">
        <v>17.555900000000001</v>
      </c>
      <c r="G18" s="109">
        <v>17.586400000000001</v>
      </c>
      <c r="H18" s="109">
        <v>17.541399999999999</v>
      </c>
      <c r="I18" s="109">
        <v>17.5473</v>
      </c>
      <c r="J18" s="109">
        <v>17.546700000000001</v>
      </c>
      <c r="K18" s="109">
        <v>17.531500000000001</v>
      </c>
    </row>
    <row r="19" spans="1:25" x14ac:dyDescent="0.25">
      <c r="A19" s="110">
        <v>2046040.356515113</v>
      </c>
      <c r="B19" s="21"/>
      <c r="C19" s="109">
        <v>16</v>
      </c>
      <c r="D19" s="113">
        <v>17.479365600000001</v>
      </c>
      <c r="E19" s="109">
        <v>17.567399999999999</v>
      </c>
      <c r="F19" s="109">
        <v>17.5581</v>
      </c>
      <c r="G19" s="109">
        <v>17.589700000000001</v>
      </c>
      <c r="H19" s="109">
        <v>17.5426</v>
      </c>
      <c r="I19" s="109">
        <v>17.5487</v>
      </c>
      <c r="J19" s="109">
        <v>17.547999999999998</v>
      </c>
      <c r="K19" s="109">
        <v>17.532699999999998</v>
      </c>
    </row>
    <row r="20" spans="1:25" x14ac:dyDescent="0.25">
      <c r="A20" s="110">
        <v>2046019.0128524255</v>
      </c>
      <c r="B20" s="21"/>
      <c r="C20" s="109">
        <v>17</v>
      </c>
      <c r="D20" s="113">
        <v>17.486376</v>
      </c>
      <c r="E20" s="109">
        <v>17.563500000000001</v>
      </c>
      <c r="F20" s="109">
        <v>17.555099999999999</v>
      </c>
      <c r="G20" s="109">
        <v>17.584</v>
      </c>
      <c r="H20" s="109">
        <v>17.542000000000002</v>
      </c>
      <c r="I20" s="109">
        <v>17.547599999999999</v>
      </c>
      <c r="J20" s="109">
        <v>17.547000000000001</v>
      </c>
      <c r="K20" s="109">
        <v>17.5322</v>
      </c>
    </row>
    <row r="21" spans="1:25" x14ac:dyDescent="0.25">
      <c r="A21" s="110">
        <v>2046015.1333502666</v>
      </c>
      <c r="B21" s="21"/>
      <c r="C21" s="109">
        <v>18</v>
      </c>
      <c r="D21" s="113">
        <v>17.4946056</v>
      </c>
      <c r="E21" s="109">
        <v>17.560199999999998</v>
      </c>
      <c r="F21" s="109">
        <v>17.552099999999999</v>
      </c>
      <c r="G21" s="109">
        <v>17.579899999999999</v>
      </c>
      <c r="H21" s="109">
        <v>17.539899999999999</v>
      </c>
      <c r="I21" s="109">
        <v>17.545300000000001</v>
      </c>
      <c r="J21" s="109">
        <v>17.544699999999999</v>
      </c>
      <c r="K21" s="109">
        <v>17.529800000000002</v>
      </c>
    </row>
    <row r="22" spans="1:25" x14ac:dyDescent="0.25">
      <c r="A22" s="110">
        <v>2046008.5859283716</v>
      </c>
      <c r="B22" s="21"/>
      <c r="C22" s="109">
        <v>19</v>
      </c>
      <c r="D22" s="113">
        <v>17.484242399999999</v>
      </c>
      <c r="E22" s="109">
        <v>17.5566</v>
      </c>
      <c r="F22" s="109">
        <v>17.549099999999999</v>
      </c>
      <c r="G22" s="109">
        <v>17.575299999999999</v>
      </c>
      <c r="H22" s="109">
        <v>17.5383</v>
      </c>
      <c r="I22" s="109">
        <v>17.543199999999999</v>
      </c>
      <c r="J22" s="109">
        <v>17.5426</v>
      </c>
      <c r="K22" s="109">
        <v>17.527999999999999</v>
      </c>
    </row>
    <row r="23" spans="1:25" x14ac:dyDescent="0.25">
      <c r="A23" s="110">
        <v>2045992.5372618744</v>
      </c>
      <c r="B23" s="21"/>
      <c r="C23" s="109">
        <v>21</v>
      </c>
      <c r="D23" s="113">
        <v>17.479060799999999</v>
      </c>
      <c r="E23" s="109">
        <v>17.547599999999999</v>
      </c>
      <c r="F23" s="109">
        <v>17.540800000000001</v>
      </c>
      <c r="G23" s="109">
        <v>17.565000000000001</v>
      </c>
      <c r="H23" s="109">
        <v>17.5319</v>
      </c>
      <c r="I23" s="109">
        <v>17.536899999999999</v>
      </c>
      <c r="J23" s="109">
        <v>17.536200000000001</v>
      </c>
      <c r="K23" s="109">
        <v>17.520299999999999</v>
      </c>
    </row>
    <row r="24" spans="1:25" x14ac:dyDescent="0.25">
      <c r="A24" s="110">
        <v>2045974.6591821183</v>
      </c>
      <c r="B24" s="21"/>
      <c r="C24" s="109">
        <v>22</v>
      </c>
      <c r="D24" s="109">
        <v>17.318126400000001</v>
      </c>
      <c r="E24" s="109">
        <v>17.398700000000002</v>
      </c>
      <c r="F24" s="109">
        <v>17.375800000000002</v>
      </c>
      <c r="G24" s="109">
        <v>17.4404</v>
      </c>
      <c r="H24" s="109">
        <v>17.344100000000001</v>
      </c>
      <c r="I24" s="109">
        <v>17.39</v>
      </c>
      <c r="J24" s="109">
        <v>17.377800000000001</v>
      </c>
      <c r="K24" s="109">
        <v>17.354399999999998</v>
      </c>
    </row>
    <row r="25" spans="1:25" x14ac:dyDescent="0.25">
      <c r="A25" s="110">
        <v>2045951.1931927863</v>
      </c>
      <c r="B25" s="21"/>
      <c r="C25" s="109">
        <v>24</v>
      </c>
      <c r="D25" s="109">
        <v>17.285512799999999</v>
      </c>
      <c r="E25" s="109">
        <v>17.353899999999999</v>
      </c>
      <c r="F25" s="109">
        <v>17.343399999999999</v>
      </c>
      <c r="G25" s="109">
        <v>17.374400000000001</v>
      </c>
      <c r="H25" s="109">
        <v>17.3217</v>
      </c>
      <c r="I25" s="109">
        <v>17.347200000000001</v>
      </c>
      <c r="J25" s="109">
        <v>17.318000000000001</v>
      </c>
      <c r="K25" s="109">
        <v>17.327000000000002</v>
      </c>
    </row>
    <row r="26" spans="1:25" x14ac:dyDescent="0.25">
      <c r="A26" s="110">
        <v>2045939.9826263653</v>
      </c>
      <c r="B26" s="21"/>
      <c r="C26" s="109">
        <v>25</v>
      </c>
      <c r="D26" s="109">
        <v>17.236440000000002</v>
      </c>
      <c r="E26" s="109">
        <v>17.189399999999999</v>
      </c>
      <c r="F26" s="109">
        <v>17.194099999999999</v>
      </c>
      <c r="G26" s="109">
        <v>17.199200000000001</v>
      </c>
      <c r="H26" s="109">
        <v>17.202000000000002</v>
      </c>
      <c r="I26" s="109">
        <v>17.1891</v>
      </c>
      <c r="J26" s="109">
        <v>17.163699999999999</v>
      </c>
      <c r="K26" s="109">
        <v>17.1921</v>
      </c>
    </row>
    <row r="27" spans="1:25" x14ac:dyDescent="0.25">
      <c r="A27" s="110">
        <v>2045895.7898907799</v>
      </c>
      <c r="B27" s="21"/>
      <c r="C27" s="109">
        <v>26</v>
      </c>
      <c r="D27" s="109">
        <v>17.081601600000003</v>
      </c>
      <c r="E27" s="109">
        <v>17.0654</v>
      </c>
      <c r="F27" s="109">
        <v>17.038799999999998</v>
      </c>
      <c r="G27" s="109">
        <v>17.116</v>
      </c>
      <c r="H27" s="109">
        <v>16.978899999999999</v>
      </c>
      <c r="I27" s="109">
        <v>17.069900000000001</v>
      </c>
      <c r="J27" s="109">
        <v>17.068999999999999</v>
      </c>
      <c r="K27" s="109">
        <v>17.070699999999999</v>
      </c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x14ac:dyDescent="0.25">
      <c r="A28" s="110">
        <v>2045884.7015494031</v>
      </c>
      <c r="B28" s="21"/>
      <c r="C28" s="109">
        <v>27</v>
      </c>
      <c r="D28" s="109">
        <v>17.081296800000001</v>
      </c>
      <c r="E28" s="109">
        <v>17.0532</v>
      </c>
      <c r="F28" s="109">
        <v>17.025700000000001</v>
      </c>
      <c r="G28" s="109">
        <v>17.104900000000001</v>
      </c>
      <c r="H28" s="109">
        <v>16.9649</v>
      </c>
      <c r="I28" s="109">
        <v>17.056999999999999</v>
      </c>
      <c r="J28" s="109">
        <v>17.057200000000002</v>
      </c>
      <c r="K28" s="109">
        <v>17.058800000000002</v>
      </c>
    </row>
    <row r="29" spans="1:25" x14ac:dyDescent="0.25">
      <c r="A29" s="110">
        <v>2045874.0426720853</v>
      </c>
      <c r="B29" s="21"/>
      <c r="C29" s="109">
        <v>28</v>
      </c>
      <c r="D29" s="109">
        <v>17.053864799999999</v>
      </c>
      <c r="E29" s="109">
        <v>17.045300000000001</v>
      </c>
      <c r="F29" s="109">
        <v>17.0183</v>
      </c>
      <c r="G29" s="109">
        <v>17.096299999999999</v>
      </c>
      <c r="H29" s="109">
        <v>16.9634</v>
      </c>
      <c r="I29" s="109">
        <v>17.0473</v>
      </c>
      <c r="J29" s="109">
        <v>17.0473</v>
      </c>
      <c r="K29" s="109">
        <v>17.0488</v>
      </c>
    </row>
    <row r="30" spans="1:25" x14ac:dyDescent="0.25">
      <c r="A30" s="110">
        <v>2045862.5839979681</v>
      </c>
      <c r="B30" s="21"/>
      <c r="C30" s="109">
        <v>29</v>
      </c>
      <c r="D30" s="109">
        <v>17.059351200000002</v>
      </c>
      <c r="E30" s="109">
        <v>17.023099999999999</v>
      </c>
      <c r="F30" s="109">
        <v>16.994599999999998</v>
      </c>
      <c r="G30" s="109">
        <v>17.075900000000001</v>
      </c>
      <c r="H30" s="109">
        <v>16.930599999999998</v>
      </c>
      <c r="I30" s="109">
        <v>17.021100000000001</v>
      </c>
      <c r="J30" s="109">
        <v>17.020800000000001</v>
      </c>
      <c r="K30" s="109">
        <v>17.022200000000002</v>
      </c>
    </row>
    <row r="31" spans="1:25" x14ac:dyDescent="0.25">
      <c r="A31" s="110">
        <v>2045855.4202692404</v>
      </c>
      <c r="B31" s="21"/>
      <c r="C31" s="109">
        <v>30</v>
      </c>
      <c r="D31" s="109">
        <v>17.048073600000002</v>
      </c>
      <c r="E31" s="109">
        <v>17.008099999999999</v>
      </c>
      <c r="F31" s="109">
        <v>16.979500000000002</v>
      </c>
      <c r="G31" s="109">
        <v>17.060700000000001</v>
      </c>
      <c r="H31" s="109">
        <v>16.915800000000001</v>
      </c>
      <c r="I31" s="109">
        <v>17.001100000000001</v>
      </c>
      <c r="J31" s="109">
        <v>17.000599999999999</v>
      </c>
      <c r="K31" s="109">
        <v>17.002099999999999</v>
      </c>
    </row>
    <row r="32" spans="1:25" x14ac:dyDescent="0.25">
      <c r="A32" s="111">
        <v>2045847.2711201424</v>
      </c>
      <c r="B32" s="21"/>
      <c r="C32" s="109">
        <v>31</v>
      </c>
      <c r="D32" s="3">
        <v>17.009364000000001</v>
      </c>
      <c r="E32" s="109">
        <v>16.9938</v>
      </c>
      <c r="F32" s="109">
        <v>16.965599999999998</v>
      </c>
      <c r="G32" s="109">
        <v>17.0459</v>
      </c>
      <c r="H32" s="109">
        <v>16.902699999999999</v>
      </c>
      <c r="I32" s="109">
        <v>16.9803</v>
      </c>
      <c r="J32" s="109">
        <v>16.979700000000001</v>
      </c>
      <c r="K32" s="109">
        <v>16.9815</v>
      </c>
    </row>
    <row r="33" spans="1:11" x14ac:dyDescent="0.25">
      <c r="A33" s="110">
        <v>2045818.25989332</v>
      </c>
      <c r="B33" s="21"/>
      <c r="C33" s="109">
        <v>32</v>
      </c>
      <c r="D33" s="109">
        <v>16.951147200000001</v>
      </c>
      <c r="E33" s="109">
        <v>16.966699999999999</v>
      </c>
      <c r="F33" s="109">
        <v>16.9438</v>
      </c>
      <c r="G33" s="109">
        <v>17.011800000000001</v>
      </c>
      <c r="H33" s="109">
        <v>16.8962</v>
      </c>
      <c r="I33" s="109">
        <v>16.950800000000001</v>
      </c>
      <c r="J33" s="109">
        <v>16.950900000000001</v>
      </c>
      <c r="K33" s="109">
        <v>16.938199999999998</v>
      </c>
    </row>
    <row r="34" spans="1:11" x14ac:dyDescent="0.25">
      <c r="A34" s="110">
        <v>2045806.951485903</v>
      </c>
      <c r="B34" s="21"/>
      <c r="C34" s="109">
        <v>33</v>
      </c>
      <c r="D34" s="109">
        <v>16.94688</v>
      </c>
      <c r="E34" s="109">
        <v>16.971699999999998</v>
      </c>
      <c r="F34" s="109">
        <v>16.945499999999999</v>
      </c>
      <c r="G34" s="109">
        <v>17.014600000000002</v>
      </c>
      <c r="H34" s="109">
        <v>16.895700000000001</v>
      </c>
      <c r="I34" s="109">
        <v>16.9422</v>
      </c>
      <c r="J34" s="109">
        <v>16.942399999999999</v>
      </c>
      <c r="K34" s="109">
        <v>16.948899999999998</v>
      </c>
    </row>
    <row r="35" spans="1:11" x14ac:dyDescent="0.25">
      <c r="A35" s="110">
        <v>2045799.185471171</v>
      </c>
      <c r="B35" s="21"/>
      <c r="C35" s="109">
        <v>34</v>
      </c>
      <c r="D35" s="109">
        <v>16.950232799999998</v>
      </c>
      <c r="E35" s="109">
        <v>16.971299999999999</v>
      </c>
      <c r="F35" s="109">
        <v>16.946200000000001</v>
      </c>
      <c r="G35" s="109">
        <v>17.0139</v>
      </c>
      <c r="H35" s="109">
        <v>16.895800000000001</v>
      </c>
      <c r="I35" s="109">
        <v>16.949300000000001</v>
      </c>
      <c r="J35" s="109">
        <v>16.949300000000001</v>
      </c>
      <c r="K35" s="109">
        <v>16.946000000000002</v>
      </c>
    </row>
    <row r="36" spans="1:11" x14ac:dyDescent="0.25">
      <c r="A36" s="110">
        <v>2045790.2645669293</v>
      </c>
      <c r="B36" s="21"/>
      <c r="C36" s="109">
        <v>35</v>
      </c>
      <c r="D36" s="109">
        <v>16.9462704</v>
      </c>
      <c r="E36" s="109">
        <v>16.9711</v>
      </c>
      <c r="F36" s="109">
        <v>16.948</v>
      </c>
      <c r="G36" s="109">
        <v>17.013200000000001</v>
      </c>
      <c r="H36" s="109">
        <v>16.8932</v>
      </c>
      <c r="I36" s="109">
        <v>16.946999999999999</v>
      </c>
      <c r="J36" s="109">
        <v>16.946100000000001</v>
      </c>
      <c r="K36" s="109">
        <v>16.948899999999998</v>
      </c>
    </row>
    <row r="37" spans="1:11" x14ac:dyDescent="0.25">
      <c r="A37" s="110">
        <v>2045865.0473964945</v>
      </c>
      <c r="B37" s="21"/>
      <c r="C37" s="109">
        <v>36</v>
      </c>
      <c r="D37" s="109">
        <v>17.036186400000002</v>
      </c>
      <c r="E37" s="109">
        <v>17.0138</v>
      </c>
      <c r="F37" s="109">
        <v>16.985099999999999</v>
      </c>
      <c r="G37" s="109">
        <v>17.067599999999999</v>
      </c>
      <c r="H37" s="109">
        <v>16.921199999999999</v>
      </c>
      <c r="I37" s="109">
        <v>17.010999999999999</v>
      </c>
      <c r="J37" s="109">
        <v>17.0106</v>
      </c>
      <c r="K37" s="109">
        <v>17.011900000000001</v>
      </c>
    </row>
    <row r="38" spans="1:11" x14ac:dyDescent="0.25">
      <c r="A38" s="110">
        <v>2045854.3153670307</v>
      </c>
      <c r="B38" s="21"/>
      <c r="C38" s="109">
        <v>37</v>
      </c>
      <c r="D38" s="109">
        <v>17.02308</v>
      </c>
      <c r="E38" s="109">
        <v>17.011299999999999</v>
      </c>
      <c r="F38" s="109">
        <v>16.9846</v>
      </c>
      <c r="G38" s="109">
        <v>17.0609</v>
      </c>
      <c r="H38" s="109">
        <v>16.9221</v>
      </c>
      <c r="I38" s="109">
        <v>17.002700000000001</v>
      </c>
      <c r="J38" s="109">
        <v>17.002199999999998</v>
      </c>
      <c r="K38" s="109">
        <v>17.003599999999999</v>
      </c>
    </row>
    <row r="39" spans="1:11" x14ac:dyDescent="0.25">
      <c r="A39" s="110">
        <v>2045830.7021590043</v>
      </c>
      <c r="B39" s="21"/>
      <c r="C39" s="109">
        <v>38</v>
      </c>
      <c r="D39" s="109">
        <v>16.945356</v>
      </c>
      <c r="E39" s="109">
        <v>16.979600000000001</v>
      </c>
      <c r="F39" s="109">
        <v>16.955200000000001</v>
      </c>
      <c r="G39" s="109">
        <v>17.023900000000001</v>
      </c>
      <c r="H39" s="109">
        <v>16.900200000000002</v>
      </c>
      <c r="I39" s="109">
        <v>16.955400000000001</v>
      </c>
      <c r="J39" s="109">
        <v>16.954599999999999</v>
      </c>
      <c r="K39" s="109">
        <v>16.956499999999998</v>
      </c>
    </row>
    <row r="40" spans="1:11" x14ac:dyDescent="0.25">
      <c r="A40" s="110">
        <v>2045755.8647701293</v>
      </c>
      <c r="B40" s="21"/>
      <c r="C40" s="109">
        <v>39</v>
      </c>
      <c r="D40" s="109">
        <v>16.9386504</v>
      </c>
      <c r="E40" s="109">
        <v>16.954899999999999</v>
      </c>
      <c r="F40" s="109">
        <v>16.934000000000001</v>
      </c>
      <c r="G40" s="109">
        <v>16.994499999999999</v>
      </c>
      <c r="H40" s="109">
        <v>16.888999999999999</v>
      </c>
      <c r="I40" s="109">
        <v>16.933399999999999</v>
      </c>
      <c r="J40" s="109">
        <v>16.9329</v>
      </c>
      <c r="K40" s="109">
        <v>16.9344</v>
      </c>
    </row>
    <row r="41" spans="1:11" x14ac:dyDescent="0.25">
      <c r="A41" s="110">
        <v>2045754.2599949201</v>
      </c>
      <c r="B41" s="21"/>
      <c r="C41" s="109">
        <v>40</v>
      </c>
      <c r="D41" s="109">
        <v>16.909084800000002</v>
      </c>
      <c r="E41" s="109">
        <v>16.952999999999999</v>
      </c>
      <c r="F41" s="109">
        <v>16.932200000000002</v>
      </c>
      <c r="G41" s="109">
        <v>16.9925</v>
      </c>
      <c r="H41" s="109">
        <v>16.888100000000001</v>
      </c>
      <c r="I41" s="109">
        <v>16.9315</v>
      </c>
      <c r="J41" s="109">
        <v>16.931000000000001</v>
      </c>
      <c r="K41" s="109">
        <v>16.932600000000001</v>
      </c>
    </row>
    <row r="42" spans="1:11" x14ac:dyDescent="0.25">
      <c r="A42" s="110">
        <v>2045752.4787401573</v>
      </c>
      <c r="B42" s="21"/>
      <c r="C42" s="109">
        <v>41</v>
      </c>
      <c r="D42" s="109">
        <v>16.902684000000001</v>
      </c>
      <c r="E42" s="109">
        <v>16.950199999999999</v>
      </c>
      <c r="F42" s="109">
        <v>16.929600000000001</v>
      </c>
      <c r="G42" s="109">
        <v>16.989599999999999</v>
      </c>
      <c r="H42" s="109">
        <v>16.886600000000001</v>
      </c>
      <c r="I42" s="109">
        <v>16.928899999999999</v>
      </c>
      <c r="J42" s="109">
        <v>16.9285</v>
      </c>
      <c r="K42" s="109">
        <v>16.93</v>
      </c>
    </row>
    <row r="43" spans="1:11" x14ac:dyDescent="0.25">
      <c r="A43" s="110">
        <v>2045746.818897638</v>
      </c>
      <c r="B43" s="21"/>
      <c r="C43" s="109">
        <v>42</v>
      </c>
      <c r="D43" s="109">
        <v>16.915180800000002</v>
      </c>
      <c r="E43" s="109">
        <v>16.938700000000001</v>
      </c>
      <c r="F43" s="109">
        <v>16.918099999999999</v>
      </c>
      <c r="G43" s="109">
        <v>16.978300000000001</v>
      </c>
      <c r="H43" s="109">
        <v>16.876300000000001</v>
      </c>
      <c r="I43" s="109">
        <v>16.917300000000001</v>
      </c>
      <c r="J43" s="109">
        <v>16.916899999999998</v>
      </c>
      <c r="K43" s="109">
        <v>16.918500000000002</v>
      </c>
    </row>
    <row r="44" spans="1:11" x14ac:dyDescent="0.25">
      <c r="A44" s="110">
        <v>2045742.2795021592</v>
      </c>
      <c r="B44" s="21"/>
      <c r="C44" s="109">
        <v>43</v>
      </c>
      <c r="D44" s="109">
        <v>16.911218399999999</v>
      </c>
      <c r="E44" s="109">
        <v>16.93</v>
      </c>
      <c r="F44" s="109">
        <v>16.909099999999999</v>
      </c>
      <c r="G44" s="109">
        <v>16.969799999999999</v>
      </c>
      <c r="H44" s="109">
        <v>16.8674</v>
      </c>
      <c r="I44" s="109">
        <v>16.908200000000001</v>
      </c>
      <c r="J44" s="109">
        <v>16.908000000000001</v>
      </c>
      <c r="K44" s="109">
        <v>16.909500000000001</v>
      </c>
    </row>
    <row r="45" spans="1:11" x14ac:dyDescent="0.25">
      <c r="A45" s="110">
        <v>2045739.0507493014</v>
      </c>
      <c r="B45" s="21"/>
      <c r="C45" s="109">
        <v>44</v>
      </c>
      <c r="D45" s="115">
        <v>16.889272800000001</v>
      </c>
      <c r="E45" s="115">
        <v>16.924099999999999</v>
      </c>
      <c r="F45" s="115">
        <v>16.9038</v>
      </c>
      <c r="G45" s="115">
        <v>16.963200000000001</v>
      </c>
      <c r="H45" s="115">
        <v>16.863199999999999</v>
      </c>
      <c r="I45" s="109">
        <v>16.902799999999999</v>
      </c>
      <c r="J45" s="109">
        <v>16.9025</v>
      </c>
      <c r="K45" s="109">
        <v>16.904199999999999</v>
      </c>
    </row>
    <row r="46" spans="1:11" x14ac:dyDescent="0.25">
      <c r="A46" s="110">
        <v>2045740.1992379986</v>
      </c>
      <c r="B46" s="21"/>
      <c r="C46" s="109">
        <v>45</v>
      </c>
      <c r="D46" s="109">
        <v>16.912437600000001</v>
      </c>
      <c r="E46" s="109">
        <v>16.927700000000002</v>
      </c>
      <c r="F46" s="109">
        <v>16.9085</v>
      </c>
      <c r="G46" s="109">
        <v>16.9664</v>
      </c>
      <c r="H46" s="109">
        <v>16.8672</v>
      </c>
      <c r="I46" s="109">
        <v>16.907499999999999</v>
      </c>
      <c r="J46" s="109">
        <v>16.906199999999998</v>
      </c>
      <c r="K46" s="109">
        <v>16.908899999999999</v>
      </c>
    </row>
    <row r="47" spans="1:11" x14ac:dyDescent="0.25">
      <c r="A47" s="110">
        <v>2046478.9441706883</v>
      </c>
      <c r="B47" s="21"/>
      <c r="C47" s="109">
        <v>46</v>
      </c>
      <c r="D47" s="109">
        <v>17.976189600000001</v>
      </c>
      <c r="E47" s="109">
        <v>17.9101</v>
      </c>
      <c r="F47" s="109">
        <v>17.900200000000002</v>
      </c>
      <c r="G47" s="109">
        <v>17.933499999999999</v>
      </c>
      <c r="H47" s="109">
        <v>17.868200000000002</v>
      </c>
      <c r="I47" s="109">
        <v>17.929600000000001</v>
      </c>
      <c r="J47" s="109">
        <v>17.928999999999998</v>
      </c>
      <c r="K47" s="109">
        <v>17.928799999999999</v>
      </c>
    </row>
    <row r="48" spans="1:11" x14ac:dyDescent="0.25">
      <c r="A48" s="110">
        <v>2046484.3089662178</v>
      </c>
      <c r="B48" s="21"/>
      <c r="C48" s="109">
        <v>47</v>
      </c>
      <c r="D48" s="109">
        <v>18.0505608</v>
      </c>
      <c r="E48" s="109">
        <v>18.000599999999999</v>
      </c>
      <c r="F48" s="109">
        <v>17.994900000000001</v>
      </c>
      <c r="G48" s="109">
        <v>18.013100000000001</v>
      </c>
      <c r="H48" s="109">
        <v>17.981200000000001</v>
      </c>
      <c r="I48" s="109">
        <v>18.010100000000001</v>
      </c>
      <c r="J48" s="109">
        <v>18.008700000000001</v>
      </c>
      <c r="K48" s="109">
        <v>18.008600000000001</v>
      </c>
    </row>
    <row r="49" spans="1:11" x14ac:dyDescent="0.25">
      <c r="A49" s="110">
        <v>2046497.1721615444</v>
      </c>
      <c r="B49" s="21"/>
      <c r="C49" s="109">
        <v>48</v>
      </c>
      <c r="D49" s="109">
        <v>18.060619200000001</v>
      </c>
      <c r="E49" s="109">
        <v>18.003499999999999</v>
      </c>
      <c r="F49" s="109">
        <v>17.991599999999998</v>
      </c>
      <c r="G49" s="109">
        <v>18.032299999999999</v>
      </c>
      <c r="H49" s="109">
        <v>17.964300000000001</v>
      </c>
      <c r="I49" s="109">
        <v>18.035799999999998</v>
      </c>
      <c r="J49" s="109">
        <v>18.036899999999999</v>
      </c>
      <c r="K49" s="109">
        <v>18.0367</v>
      </c>
    </row>
    <row r="50" spans="1:11" x14ac:dyDescent="0.25">
      <c r="A50" s="110">
        <v>2046524.7816103632</v>
      </c>
      <c r="B50" s="21"/>
      <c r="C50" s="109">
        <v>49</v>
      </c>
      <c r="D50" s="109">
        <v>18.360237600000001</v>
      </c>
      <c r="E50" s="109">
        <v>18.2653</v>
      </c>
      <c r="F50" s="109">
        <v>18.255199999999999</v>
      </c>
      <c r="G50" s="109">
        <v>18.287199999999999</v>
      </c>
      <c r="H50" s="109">
        <v>18.234999999999999</v>
      </c>
      <c r="I50" s="109">
        <v>18.261900000000001</v>
      </c>
      <c r="J50" s="109">
        <v>18.311800000000002</v>
      </c>
      <c r="K50" s="109">
        <v>18.317499999999999</v>
      </c>
    </row>
    <row r="51" spans="1:11" x14ac:dyDescent="0.25">
      <c r="A51" s="110">
        <v>2046530.6151892303</v>
      </c>
      <c r="B51" s="21"/>
      <c r="C51" s="109">
        <v>50</v>
      </c>
      <c r="D51" s="109">
        <v>18.364504799999999</v>
      </c>
      <c r="E51" s="109">
        <v>18.2578</v>
      </c>
      <c r="F51" s="109">
        <v>18.2469</v>
      </c>
      <c r="G51" s="109">
        <v>18.280899999999999</v>
      </c>
      <c r="H51" s="109">
        <v>18.225200000000001</v>
      </c>
      <c r="I51" s="109">
        <v>18.253399999999999</v>
      </c>
      <c r="J51" s="109">
        <v>18.3062</v>
      </c>
      <c r="K51" s="109">
        <v>18.3126</v>
      </c>
    </row>
    <row r="52" spans="1:11" x14ac:dyDescent="0.25">
      <c r="A52" s="21"/>
      <c r="B52" s="21"/>
      <c r="D52" s="24"/>
      <c r="E52" s="61"/>
    </row>
    <row r="53" spans="1:11" x14ac:dyDescent="0.25">
      <c r="A53" s="21"/>
      <c r="B53" s="21"/>
      <c r="D53" s="24"/>
      <c r="E53" s="61"/>
    </row>
    <row r="54" spans="1:11" x14ac:dyDescent="0.25">
      <c r="A54" s="21"/>
      <c r="B54" s="21"/>
      <c r="D54" s="24"/>
      <c r="E54" s="61"/>
    </row>
    <row r="55" spans="1:11" x14ac:dyDescent="0.25">
      <c r="A55" s="21"/>
      <c r="B55" s="21"/>
      <c r="D55" s="24"/>
      <c r="E55" s="21"/>
    </row>
    <row r="56" spans="1:11" x14ac:dyDescent="0.25">
      <c r="A56" s="21"/>
      <c r="B56" s="21"/>
      <c r="D56" s="24"/>
      <c r="E56" s="21"/>
    </row>
    <row r="57" spans="1:11" x14ac:dyDescent="0.25">
      <c r="A57" s="21"/>
      <c r="B57" s="21"/>
      <c r="D57" s="24"/>
      <c r="E57" s="21"/>
    </row>
    <row r="58" spans="1:11" x14ac:dyDescent="0.25">
      <c r="A58" s="21"/>
      <c r="B58" s="21"/>
      <c r="D58" s="24"/>
      <c r="E58" s="21"/>
    </row>
    <row r="59" spans="1:11" x14ac:dyDescent="0.25">
      <c r="A59" s="21"/>
      <c r="B59" s="21"/>
      <c r="D59" s="24"/>
      <c r="E59" s="21"/>
    </row>
    <row r="60" spans="1:11" x14ac:dyDescent="0.25">
      <c r="A60" s="21"/>
      <c r="B60" s="21"/>
      <c r="D60" s="24"/>
      <c r="E60" s="21"/>
    </row>
    <row r="61" spans="1:11" x14ac:dyDescent="0.25">
      <c r="A61" s="21"/>
      <c r="B61" s="21"/>
      <c r="D61" s="24"/>
      <c r="E61" s="21"/>
    </row>
    <row r="62" spans="1:11" x14ac:dyDescent="0.25">
      <c r="A62" s="21"/>
      <c r="B62" s="21"/>
      <c r="D62" s="24"/>
      <c r="E62" s="21"/>
    </row>
    <row r="63" spans="1:11" x14ac:dyDescent="0.25">
      <c r="A63" s="21"/>
      <c r="B63" s="21"/>
      <c r="D63" s="24"/>
      <c r="E63" s="21"/>
    </row>
    <row r="64" spans="1:11" x14ac:dyDescent="0.25">
      <c r="A64" s="21"/>
      <c r="B64" s="21"/>
      <c r="D64" s="24"/>
      <c r="E64" s="21"/>
    </row>
    <row r="65" spans="1:5" x14ac:dyDescent="0.25">
      <c r="A65" s="21"/>
      <c r="B65" s="21"/>
      <c r="D65" s="24"/>
      <c r="E65" s="21"/>
    </row>
    <row r="66" spans="1:5" x14ac:dyDescent="0.25">
      <c r="A66" s="21"/>
      <c r="B66" s="21"/>
      <c r="D66" s="24"/>
      <c r="E66" s="21"/>
    </row>
    <row r="67" spans="1:5" x14ac:dyDescent="0.25">
      <c r="A67" s="21"/>
      <c r="B67" s="21"/>
      <c r="D67" s="24"/>
      <c r="E67" s="21"/>
    </row>
    <row r="68" spans="1:5" x14ac:dyDescent="0.25">
      <c r="A68" s="21"/>
      <c r="B68" s="21"/>
      <c r="D68" s="24"/>
      <c r="E68" s="21"/>
    </row>
    <row r="69" spans="1:5" x14ac:dyDescent="0.25">
      <c r="A69" s="21"/>
      <c r="B69" s="21"/>
      <c r="D69" s="24"/>
      <c r="E69" s="21"/>
    </row>
    <row r="70" spans="1:5" x14ac:dyDescent="0.25">
      <c r="A70" s="21"/>
      <c r="B70" s="21"/>
      <c r="D70" s="24"/>
      <c r="E70" s="21"/>
    </row>
    <row r="71" spans="1:5" x14ac:dyDescent="0.25">
      <c r="A71" s="21"/>
      <c r="B71" s="21"/>
      <c r="D71" s="24"/>
      <c r="E71" s="21"/>
    </row>
    <row r="72" spans="1:5" x14ac:dyDescent="0.25">
      <c r="A72" s="21"/>
      <c r="B72" s="21"/>
      <c r="D72" s="24"/>
      <c r="E72" s="21"/>
    </row>
    <row r="73" spans="1:5" x14ac:dyDescent="0.25">
      <c r="A73" s="21"/>
      <c r="B73" s="21"/>
      <c r="D73" s="24"/>
      <c r="E73" s="21"/>
    </row>
    <row r="74" spans="1:5" x14ac:dyDescent="0.25">
      <c r="A74" s="21"/>
      <c r="B74" s="21"/>
      <c r="D74" s="24"/>
      <c r="E74" s="21"/>
    </row>
    <row r="75" spans="1:5" x14ac:dyDescent="0.25">
      <c r="A75" s="21"/>
      <c r="B75" s="21"/>
      <c r="D75" s="24"/>
      <c r="E75" s="21"/>
    </row>
    <row r="76" spans="1:5" x14ac:dyDescent="0.25">
      <c r="A76" s="21"/>
      <c r="B76" s="21"/>
      <c r="D76" s="24"/>
      <c r="E76" s="21"/>
    </row>
    <row r="77" spans="1:5" x14ac:dyDescent="0.25">
      <c r="A77" s="21"/>
      <c r="B77" s="21"/>
      <c r="D77" s="24"/>
      <c r="E77" s="21"/>
    </row>
    <row r="78" spans="1:5" x14ac:dyDescent="0.25">
      <c r="A78" s="21"/>
      <c r="B78" s="21"/>
      <c r="D78" s="24"/>
      <c r="E78" s="21"/>
    </row>
    <row r="79" spans="1:5" x14ac:dyDescent="0.25">
      <c r="A79" s="21"/>
      <c r="B79" s="21"/>
      <c r="D79" s="24"/>
      <c r="E79" s="21"/>
    </row>
    <row r="80" spans="1:5" x14ac:dyDescent="0.25">
      <c r="A80" s="21"/>
      <c r="B80" s="21"/>
      <c r="D80" s="24"/>
      <c r="E80" s="21"/>
    </row>
    <row r="81" spans="1:5" x14ac:dyDescent="0.25">
      <c r="A81" s="21"/>
      <c r="B81" s="21"/>
      <c r="D81" s="24"/>
      <c r="E81" s="21"/>
    </row>
    <row r="82" spans="1:5" x14ac:dyDescent="0.25">
      <c r="A82" s="21"/>
      <c r="B82" s="21"/>
      <c r="D82" s="24"/>
      <c r="E82" s="21"/>
    </row>
    <row r="83" spans="1:5" x14ac:dyDescent="0.25">
      <c r="A83" s="21"/>
      <c r="B83" s="21"/>
      <c r="D83" s="24"/>
      <c r="E83" s="21"/>
    </row>
    <row r="84" spans="1:5" x14ac:dyDescent="0.25">
      <c r="A84" s="21"/>
      <c r="B84" s="21"/>
      <c r="D84" s="24"/>
      <c r="E84" s="21"/>
    </row>
    <row r="85" spans="1:5" x14ac:dyDescent="0.25">
      <c r="A85" s="21"/>
      <c r="B85" s="21"/>
      <c r="D85" s="24"/>
      <c r="E85" s="21"/>
    </row>
    <row r="86" spans="1:5" x14ac:dyDescent="0.25">
      <c r="A86" s="21"/>
      <c r="B86" s="21"/>
      <c r="D86" s="24"/>
      <c r="E86" s="21"/>
    </row>
    <row r="87" spans="1:5" x14ac:dyDescent="0.25">
      <c r="A87" s="21"/>
      <c r="B87" s="21"/>
      <c r="D87" s="24"/>
      <c r="E87" s="21"/>
    </row>
    <row r="88" spans="1:5" x14ac:dyDescent="0.25">
      <c r="A88" s="21"/>
      <c r="B88" s="21"/>
      <c r="D88" s="24"/>
      <c r="E88" s="21"/>
    </row>
    <row r="89" spans="1:5" x14ac:dyDescent="0.25">
      <c r="A89" s="21"/>
      <c r="B89" s="21"/>
      <c r="D89" s="24"/>
      <c r="E89" s="21"/>
    </row>
    <row r="90" spans="1:5" x14ac:dyDescent="0.25">
      <c r="A90" s="21"/>
      <c r="B90" s="21"/>
      <c r="D90" s="24"/>
      <c r="E90" s="21"/>
    </row>
    <row r="91" spans="1:5" x14ac:dyDescent="0.25">
      <c r="A91" s="21"/>
      <c r="B91" s="21"/>
      <c r="D91" s="24"/>
      <c r="E91" s="21"/>
    </row>
    <row r="92" spans="1:5" x14ac:dyDescent="0.25">
      <c r="A92" s="21"/>
      <c r="B92" s="21"/>
      <c r="D92" s="24"/>
      <c r="E92" s="21"/>
    </row>
    <row r="93" spans="1:5" x14ac:dyDescent="0.25">
      <c r="A93" s="21"/>
      <c r="B93" s="21"/>
      <c r="D93" s="24"/>
      <c r="E93" s="21"/>
    </row>
    <row r="94" spans="1:5" x14ac:dyDescent="0.25">
      <c r="A94" s="21"/>
      <c r="B94" s="21"/>
      <c r="D94" s="24"/>
      <c r="E94" s="21"/>
    </row>
    <row r="95" spans="1:5" x14ac:dyDescent="0.25">
      <c r="A95" s="21"/>
      <c r="B95" s="21"/>
      <c r="D95" s="24"/>
      <c r="E95" s="21"/>
    </row>
    <row r="96" spans="1:5" x14ac:dyDescent="0.25">
      <c r="A96" s="21"/>
      <c r="B96" s="21"/>
      <c r="D96" s="24"/>
      <c r="E96" s="21"/>
    </row>
    <row r="97" spans="1:5" x14ac:dyDescent="0.25">
      <c r="A97" s="21"/>
      <c r="B97" s="21"/>
      <c r="D97" s="24"/>
      <c r="E97" s="21"/>
    </row>
    <row r="98" spans="1:5" x14ac:dyDescent="0.25">
      <c r="A98" s="21"/>
      <c r="B98" s="21"/>
      <c r="D98" s="24"/>
      <c r="E98" s="21"/>
    </row>
    <row r="99" spans="1:5" x14ac:dyDescent="0.25">
      <c r="A99" s="21"/>
      <c r="B99" s="21"/>
      <c r="D99" s="24"/>
      <c r="E99" s="21"/>
    </row>
    <row r="100" spans="1:5" x14ac:dyDescent="0.25">
      <c r="A100" s="21"/>
      <c r="B100" s="21"/>
      <c r="D100" s="24"/>
      <c r="E100" s="21"/>
    </row>
    <row r="101" spans="1:5" x14ac:dyDescent="0.25">
      <c r="A101" s="21"/>
      <c r="B101" s="21"/>
      <c r="D101" s="24"/>
      <c r="E101" s="21"/>
    </row>
    <row r="102" spans="1:5" x14ac:dyDescent="0.25">
      <c r="A102" s="21"/>
      <c r="B102" s="21"/>
      <c r="D102" s="24"/>
      <c r="E102" s="21"/>
    </row>
    <row r="103" spans="1:5" x14ac:dyDescent="0.25">
      <c r="A103" s="21"/>
      <c r="B103" s="21"/>
      <c r="D103" s="24"/>
      <c r="E103" s="21"/>
    </row>
    <row r="104" spans="1:5" x14ac:dyDescent="0.25">
      <c r="A104" s="21"/>
      <c r="B104" s="21"/>
      <c r="D104" s="24"/>
      <c r="E104" s="21"/>
    </row>
    <row r="105" spans="1:5" x14ac:dyDescent="0.25">
      <c r="A105" s="21"/>
      <c r="B105" s="21"/>
      <c r="D105" s="24"/>
      <c r="E105" s="21"/>
    </row>
    <row r="106" spans="1:5" x14ac:dyDescent="0.25">
      <c r="A106" s="21"/>
      <c r="B106" s="21"/>
      <c r="D106" s="24"/>
      <c r="E106" s="21"/>
    </row>
    <row r="107" spans="1:5" x14ac:dyDescent="0.25">
      <c r="A107" s="21"/>
      <c r="B107" s="21"/>
      <c r="D107" s="24"/>
      <c r="E107" s="21"/>
    </row>
    <row r="108" spans="1:5" x14ac:dyDescent="0.25">
      <c r="A108" s="21"/>
      <c r="B108" s="21"/>
      <c r="D108" s="24"/>
      <c r="E108" s="21"/>
    </row>
    <row r="109" spans="1:5" x14ac:dyDescent="0.25">
      <c r="A109" s="21"/>
      <c r="B109" s="21"/>
      <c r="D109" s="24"/>
      <c r="E109" s="21"/>
    </row>
    <row r="110" spans="1:5" x14ac:dyDescent="0.25">
      <c r="A110" s="21"/>
      <c r="B110" s="21"/>
      <c r="D110" s="24"/>
      <c r="E110" s="21"/>
    </row>
    <row r="111" spans="1:5" x14ac:dyDescent="0.25">
      <c r="A111" s="21"/>
      <c r="B111" s="21"/>
      <c r="D111" s="24"/>
      <c r="E111" s="21"/>
    </row>
    <row r="112" spans="1:5" x14ac:dyDescent="0.25">
      <c r="A112" s="21"/>
      <c r="B112" s="21"/>
      <c r="D112" s="24"/>
      <c r="E112" s="21"/>
    </row>
    <row r="113" spans="1:5" x14ac:dyDescent="0.25">
      <c r="A113" s="21"/>
      <c r="B113" s="21"/>
      <c r="D113" s="24"/>
      <c r="E113" s="21"/>
    </row>
    <row r="114" spans="1:5" x14ac:dyDescent="0.25">
      <c r="A114" s="21"/>
      <c r="B114" s="21"/>
      <c r="D114" s="24"/>
      <c r="E114" s="21"/>
    </row>
    <row r="115" spans="1:5" x14ac:dyDescent="0.25">
      <c r="A115" s="21"/>
      <c r="B115" s="21"/>
      <c r="D115" s="24"/>
      <c r="E115" s="21"/>
    </row>
    <row r="116" spans="1:5" x14ac:dyDescent="0.25">
      <c r="A116" s="21"/>
      <c r="B116" s="21"/>
      <c r="D116" s="24"/>
      <c r="E116" s="21"/>
    </row>
    <row r="117" spans="1:5" x14ac:dyDescent="0.25">
      <c r="A117" s="21"/>
      <c r="B117" s="21"/>
      <c r="D117" s="24"/>
      <c r="E11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U89"/>
  <sheetViews>
    <sheetView workbookViewId="0">
      <selection activeCell="Q19" sqref="Q19"/>
    </sheetView>
  </sheetViews>
  <sheetFormatPr defaultRowHeight="15" x14ac:dyDescent="0.25"/>
  <cols>
    <col min="2" max="2" width="14.7109375" bestFit="1" customWidth="1"/>
    <col min="3" max="3" width="13.7109375" bestFit="1" customWidth="1"/>
  </cols>
  <sheetData>
    <row r="8" spans="1:21" x14ac:dyDescent="0.25">
      <c r="E8" t="s">
        <v>45</v>
      </c>
    </row>
    <row r="9" spans="1:21" ht="45.75" thickBot="1" x14ac:dyDescent="0.3">
      <c r="E9" s="13" t="s">
        <v>24</v>
      </c>
      <c r="F9" s="33" t="s">
        <v>30</v>
      </c>
      <c r="G9" s="33" t="s">
        <v>43</v>
      </c>
      <c r="H9" s="44" t="s">
        <v>42</v>
      </c>
      <c r="I9" s="44" t="s">
        <v>44</v>
      </c>
      <c r="K9" s="88" t="s">
        <v>23</v>
      </c>
      <c r="L9" s="33" t="s">
        <v>30</v>
      </c>
      <c r="M9" s="33" t="s">
        <v>43</v>
      </c>
      <c r="N9" s="44" t="s">
        <v>42</v>
      </c>
      <c r="O9" s="44" t="s">
        <v>44</v>
      </c>
      <c r="Q9" s="13" t="s">
        <v>20</v>
      </c>
      <c r="R9" s="33" t="s">
        <v>30</v>
      </c>
      <c r="S9" s="33" t="s">
        <v>43</v>
      </c>
      <c r="T9" s="44" t="s">
        <v>42</v>
      </c>
      <c r="U9" s="44" t="s">
        <v>44</v>
      </c>
    </row>
    <row r="10" spans="1:21" x14ac:dyDescent="0.25">
      <c r="A10" s="112">
        <v>20</v>
      </c>
      <c r="B10" s="114">
        <v>2045996.8876809755</v>
      </c>
      <c r="C10" s="114">
        <v>646807.91262382525</v>
      </c>
      <c r="D10" s="106"/>
      <c r="E10" s="109">
        <v>17.451628800000002</v>
      </c>
      <c r="F10" s="109">
        <v>17.548999999999999</v>
      </c>
      <c r="G10" s="109">
        <v>17.542400000000001</v>
      </c>
      <c r="H10" s="109">
        <v>17.566099999999999</v>
      </c>
      <c r="I10" s="109">
        <v>17.5336</v>
      </c>
      <c r="K10" s="109">
        <v>0.80467200000000005</v>
      </c>
      <c r="L10" s="109">
        <v>0.54500000000000004</v>
      </c>
      <c r="M10" s="109">
        <v>0.55720000000000003</v>
      </c>
      <c r="N10" s="109">
        <v>0.52180000000000004</v>
      </c>
      <c r="O10" s="109">
        <v>0.59140000000000004</v>
      </c>
      <c r="Q10" s="106">
        <v>0.51816000000000006</v>
      </c>
      <c r="R10" s="109">
        <v>0.60819999999999996</v>
      </c>
      <c r="S10" s="109">
        <v>0.60160000000000002</v>
      </c>
      <c r="T10" s="109">
        <v>0.62529999999999997</v>
      </c>
      <c r="U10" s="109">
        <v>0.59279999999999999</v>
      </c>
    </row>
    <row r="11" spans="1:21" x14ac:dyDescent="0.25">
      <c r="A11" s="112">
        <v>23</v>
      </c>
      <c r="B11" s="114">
        <v>2045961.0443484888</v>
      </c>
      <c r="C11" s="114">
        <v>646809.523495047</v>
      </c>
      <c r="D11" s="106"/>
      <c r="E11" s="109">
        <v>17.273930400000001</v>
      </c>
      <c r="F11" s="109">
        <v>17.3948</v>
      </c>
      <c r="G11" s="109">
        <v>17.3842</v>
      </c>
      <c r="H11" s="109">
        <v>17.417899999999999</v>
      </c>
      <c r="I11" s="109">
        <v>17.3643</v>
      </c>
      <c r="K11" s="109">
        <v>0.50292000000000003</v>
      </c>
      <c r="L11" s="109">
        <v>0.66720000000000002</v>
      </c>
      <c r="M11" s="109">
        <v>0.73260000000000003</v>
      </c>
      <c r="N11" s="109">
        <v>0.6109</v>
      </c>
      <c r="O11" s="109">
        <v>0.95820000000000005</v>
      </c>
      <c r="Q11" s="106">
        <v>0.53339999999999999</v>
      </c>
      <c r="R11" s="109">
        <v>0.4637</v>
      </c>
      <c r="S11" s="109">
        <v>0.4531</v>
      </c>
      <c r="T11" s="109">
        <v>0.48680000000000001</v>
      </c>
      <c r="U11" s="109">
        <v>0.43319999999999997</v>
      </c>
    </row>
    <row r="89" spans="1:1" x14ac:dyDescent="0.25">
      <c r="A89" s="2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WSE Scatter HF</vt:lpstr>
      <vt:lpstr>Velocity Scatter HF</vt:lpstr>
      <vt:lpstr>Depth Scatter HF</vt:lpstr>
      <vt:lpstr>HF Profile</vt:lpstr>
      <vt:lpstr>Outlier Point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Odell</dc:creator>
  <cp:lastModifiedBy>DeGabriele, Thomas</cp:lastModifiedBy>
  <dcterms:created xsi:type="dcterms:W3CDTF">2010-05-04T19:40:45Z</dcterms:created>
  <dcterms:modified xsi:type="dcterms:W3CDTF">2018-09-21T04:56:10Z</dcterms:modified>
</cp:coreProperties>
</file>